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tabRatio="831" firstSheet="1" activeTab="1"/>
  </bookViews>
  <sheets>
    <sheet name="Bieu 1-ChuyenMD-Huybo" sheetId="1" r:id="rId1"/>
    <sheet name="Bieu 2 - ChuyenMD-chuyentiep" sheetId="2" r:id="rId2"/>
    <sheet name="Biểu 3-Thuhoi-Huy bo" sheetId="3" r:id="rId3"/>
    <sheet name="Bieu 4-Thuhoi-Chuyentiep" sheetId="4" r:id="rId4"/>
    <sheet name="Bieu 5- ChuyenMD-2022" sheetId="5" r:id="rId5"/>
    <sheet name="Biểu 6-Thuhoi-2022" sheetId="6" r:id="rId6"/>
    <sheet name="so sanh" sheetId="7" r:id="rId7"/>
  </sheets>
  <definedNames>
    <definedName name="_xlnm.Print_Area" localSheetId="0">'Bieu 1-ChuyenMD-Huybo'!$A$1:$J$17</definedName>
    <definedName name="_xlnm.Print_Area" localSheetId="1">'Bieu 2 - ChuyenMD-chuyentiep'!$A$1:$L$32</definedName>
    <definedName name="_xlnm.Print_Area" localSheetId="2">'Biểu 3-Thuhoi-Huy bo'!$A$1:$F$36</definedName>
    <definedName name="_xlnm.Print_Area" localSheetId="3">'Bieu 4-Thuhoi-Chuyentiep'!$A$1:$H$72</definedName>
    <definedName name="_xlnm.Print_Area" localSheetId="4">'Bieu 5- ChuyenMD-2022'!$A$1:$L$22</definedName>
    <definedName name="_xlnm.Print_Area" localSheetId="5">'Biểu 6-Thuhoi-2022'!$A$1:$L$42</definedName>
    <definedName name="_xlnm.Print_Titles" localSheetId="0">'Bieu 1-ChuyenMD-Huybo'!$4:$5</definedName>
    <definedName name="_xlnm.Print_Titles" localSheetId="1">'Bieu 2 - ChuyenMD-chuyentiep'!$4:$5</definedName>
    <definedName name="_xlnm.Print_Titles" localSheetId="2">'Biểu 3-Thuhoi-Huy bo'!$4:$5</definedName>
    <definedName name="_xlnm.Print_Titles" localSheetId="3">'Bieu 4-Thuhoi-Chuyentiep'!$4:$5</definedName>
    <definedName name="_xlnm.Print_Titles" localSheetId="4">'Bieu 5- ChuyenMD-2022'!$4:$5</definedName>
    <definedName name="_xlnm.Print_Titles" localSheetId="5">'Biểu 6-Thuhoi-2022'!$4:$5</definedName>
  </definedNames>
  <calcPr fullCalcOnLoad="1"/>
</workbook>
</file>

<file path=xl/comments6.xml><?xml version="1.0" encoding="utf-8"?>
<comments xmlns="http://schemas.openxmlformats.org/spreadsheetml/2006/main">
  <authors>
    <author>Author</author>
  </authors>
  <commentList>
    <comment ref="L42" authorId="0">
      <text>
        <r>
          <rPr>
            <b/>
            <sz val="9"/>
            <rFont val="Tahoma"/>
            <family val="2"/>
          </rPr>
          <t xml:space="preserve">Author:
</t>
        </r>
      </text>
    </comment>
  </commentList>
</comments>
</file>

<file path=xl/sharedStrings.xml><?xml version="1.0" encoding="utf-8"?>
<sst xmlns="http://schemas.openxmlformats.org/spreadsheetml/2006/main" count="802" uniqueCount="456">
  <si>
    <t>STT</t>
  </si>
  <si>
    <t>Đất khác</t>
  </si>
  <si>
    <t>I</t>
  </si>
  <si>
    <t>Dự án, công trình</t>
  </si>
  <si>
    <t>Trong đó</t>
  </si>
  <si>
    <t>Nguồn vốn</t>
  </si>
  <si>
    <t xml:space="preserve">Chủ đầu tư </t>
  </si>
  <si>
    <t>Địa điểm
(xã, thị trấn)</t>
  </si>
  <si>
    <t xml:space="preserve">Đất rừng phòng hộ </t>
  </si>
  <si>
    <t xml:space="preserve">Đất rừng đặc dụng </t>
  </si>
  <si>
    <t>Đất lúa</t>
  </si>
  <si>
    <t>II</t>
  </si>
  <si>
    <t>Diện tích dự án
 (ha)</t>
  </si>
  <si>
    <t>Đất giao thông</t>
  </si>
  <si>
    <t>Ghi chú</t>
  </si>
  <si>
    <t>Cơ sở pháp lý</t>
  </si>
  <si>
    <t>Xã Tam Thanh</t>
  </si>
  <si>
    <t>Khu dân cư mới xã Tam Thanh</t>
  </si>
  <si>
    <t>Trạm Cảnh sát biển</t>
  </si>
  <si>
    <t>Lý do chưa thực hiện</t>
  </si>
  <si>
    <t>II.1</t>
  </si>
  <si>
    <t>Đang thực hiện công tác thu hồi đất</t>
  </si>
  <si>
    <t>Huyện Đức Linh</t>
  </si>
  <si>
    <t>Đất thủy lợi</t>
  </si>
  <si>
    <t>Nâng cấp kênh tiêu T1 (T8N)</t>
  </si>
  <si>
    <t>Đang thực hiện bồi thường, hỗ trợ tái định cư</t>
  </si>
  <si>
    <t>Huyện Phú Quý</t>
  </si>
  <si>
    <t>Nghị quyết số 67/NQ-HĐND ngày 07/12/2018</t>
  </si>
  <si>
    <t>Nghị quyết số 80/NQ-HĐND ngày 25/7/2019</t>
  </si>
  <si>
    <t>Nâng cấp hệ thống tưới hồ Trà Tân</t>
  </si>
  <si>
    <t>UBND huyện Đức Linh</t>
  </si>
  <si>
    <t>Xã Đông Hà</t>
  </si>
  <si>
    <t>Xã Trà Tân</t>
  </si>
  <si>
    <t>Thị trấn Võ Xu và các xã Nam Chính, Đức Tài, Đức Tín</t>
  </si>
  <si>
    <t>Thành phố Phan Thiết</t>
  </si>
  <si>
    <t>Đường vào nhà tang lễ tỉnh</t>
  </si>
  <si>
    <t>Sở Lao động, Thương binh và Xã hội</t>
  </si>
  <si>
    <t>Thoát nước phía hạ lưu đường ĐT 706B - cửa ra số 7</t>
  </si>
  <si>
    <t>Ban Quản lý dự án đầu tư xây dựng công trình dân dụng và công nghiệp tỉnh</t>
  </si>
  <si>
    <t>Kè chống sạt lở bờ biền khu phố 5</t>
  </si>
  <si>
    <t>Huyện Tuy Phong</t>
  </si>
  <si>
    <t>Đang thực hiện bồi thường giải phóng mặt bằng</t>
  </si>
  <si>
    <t>Nâng cấp đường nội thị thị trấn Phan Rí Cửa</t>
  </si>
  <si>
    <t>các xã</t>
  </si>
  <si>
    <t>Nhà máy Phong điện Phước Thể</t>
  </si>
  <si>
    <t>Công ty TNHH Đầu tư và phát triển năng lượng sạch Châu Á</t>
  </si>
  <si>
    <t>Đất ở nông thôn</t>
  </si>
  <si>
    <t>Khu Tái định cư thôn Tuy Tịnh 2</t>
  </si>
  <si>
    <t>UBND huyện
Tuy Phong</t>
  </si>
  <si>
    <t>Nâng cấp đường giao thông cống hộp xã Phước Thể</t>
  </si>
  <si>
    <t>Hệ thống thoát nước thị trấn Liên Hương</t>
  </si>
  <si>
    <t xml:space="preserve">Khu dân cư trung tâm xã Vĩnh Tân (giai đoạn 2) </t>
  </si>
  <si>
    <t>Huyện Bắc Bình</t>
  </si>
  <si>
    <t>Chợ Phan Rí Thành</t>
  </si>
  <si>
    <t>A</t>
  </si>
  <si>
    <t>UBND huyện Bắc Bình</t>
  </si>
  <si>
    <t>B</t>
  </si>
  <si>
    <t>Mở rộng Chợ Bình Tân (giai đoạn 2)</t>
  </si>
  <si>
    <t>Công ty TNHH Đầu tư Kinh doanh Bất động sản Phú Thịnh</t>
  </si>
  <si>
    <t>Dự án đường liên huyện dọc kênh chính qua các huyện Hàm Thuận Bắc - Bắc Bình - Tuy Phong</t>
  </si>
  <si>
    <t>Các xã Bình An, Hải Ninh, Phan Điền, Phan Hòa, Bình Tân, Sông Bình, Sông Lũy</t>
  </si>
  <si>
    <t>Nâng cấp đường giao thông từ Bình Tân đi Phan Tiến</t>
  </si>
  <si>
    <t>Tổng công ty Điện lực Miền Nam</t>
  </si>
  <si>
    <t>Xây dựng Chợ Bình Tân (giai đoạn 1)</t>
  </si>
  <si>
    <t>Nhà Công vụ giáo viên xã Hòa Thắng</t>
  </si>
  <si>
    <t>Đất xây dựng Trụ sở cơ quan</t>
  </si>
  <si>
    <t>Huyện Hàm Tân</t>
  </si>
  <si>
    <t>Trường bắn Bộ chỉ huy Bộ đội Biên Phòng tỉnh</t>
  </si>
  <si>
    <t xml:space="preserve">Đường khu trung tâm đô thị Tân Nghĩa </t>
  </si>
  <si>
    <t>Đường dây 110 kV Hàm Kiệm - Tân Thành - Hàm Tân</t>
  </si>
  <si>
    <t>Nâng cấp, mở rộng hệ thống nước Tân Thắng</t>
  </si>
  <si>
    <t>Thị xã La Gi</t>
  </si>
  <si>
    <t>Khu tái định cư Tân Lý 2</t>
  </si>
  <si>
    <t>Chi cục Phát triển nông thôn</t>
  </si>
  <si>
    <t>Đang lập quy hoạch chi tiết 1/500</t>
  </si>
  <si>
    <t>Khu đô thị mới Phước Hội</t>
  </si>
  <si>
    <t>Công ty Cổ phần xây dựng công viên Hà Nội</t>
  </si>
  <si>
    <t>Phường Phước Hội</t>
  </si>
  <si>
    <t>Khu đô thị phường Tân Thiện</t>
  </si>
  <si>
    <t>Phường Phước Hội và Phường Tân Thiện</t>
  </si>
  <si>
    <t>Hoàn thiện công trình Kè bảo vệ Sông Dinh</t>
  </si>
  <si>
    <t>Các xã, phường</t>
  </si>
  <si>
    <t>Khu vui chơi, giải trí cho trẻ em và người cao tuổi</t>
  </si>
  <si>
    <t>UBND xã Tân Hải</t>
  </si>
  <si>
    <t>Xã Tân Hải</t>
  </si>
  <si>
    <t>Ban Quản lý dự án Đầu tư xây dựng huyện Hàm Tân</t>
  </si>
  <si>
    <t>I.1</t>
  </si>
  <si>
    <t>I.2</t>
  </si>
  <si>
    <t>III</t>
  </si>
  <si>
    <t>III.1</t>
  </si>
  <si>
    <t>Xã Phan Rí Thành</t>
  </si>
  <si>
    <t>Kênh tiêu cánh đồng Cù Mi - lạch Bà Hoàng</t>
  </si>
  <si>
    <t>Xã Hòa Thắng</t>
  </si>
  <si>
    <t>Xã Tân Xuân</t>
  </si>
  <si>
    <t>Xã Tân Thắng</t>
  </si>
  <si>
    <t>Xã Sơn Mỹ</t>
  </si>
  <si>
    <t>Phường Bình Tân</t>
  </si>
  <si>
    <t>Xã Phước Thể</t>
  </si>
  <si>
    <t>Thị trấn Liên Hương</t>
  </si>
  <si>
    <t>Thị trấn Võ Xu, Đức Tài và các xã Nam Chính, Đức Tín</t>
  </si>
  <si>
    <t>Hạ tầng kỹ thuật khu định canh, định cư tập trung Thôn 1</t>
  </si>
  <si>
    <t>Huyện Tánh Linh</t>
  </si>
  <si>
    <t>Thị trấn Chợ Lầu</t>
  </si>
  <si>
    <t xml:space="preserve"> Đề nghị hủy bỏ do đến nay giai đoạn 1 chưa thực hiện xong</t>
  </si>
  <si>
    <t>Xã Bình Tân</t>
  </si>
  <si>
    <t>Các xã Phong Phú, Phú Lạc, Hoà Minh, Vĩnh Hảo</t>
  </si>
  <si>
    <t>Thị trấn Phan Rí Cửa</t>
  </si>
  <si>
    <t>Ban Quản lý dự án điện Miền Nam</t>
  </si>
  <si>
    <t xml:space="preserve"> </t>
  </si>
  <si>
    <t>UBND thành phố Phan Thiết</t>
  </si>
  <si>
    <t>IV</t>
  </si>
  <si>
    <t>IV.1</t>
  </si>
  <si>
    <t>Thị trấn Tân Nghĩa</t>
  </si>
  <si>
    <t>Đền bù giải tỏa và rà phá bom mìn, vật liệu nổ đối với các cầu dân sinh trên địa bàn tỉnh Bình Thuận thuộc dự án IRAMP (diện tích các mố cầu)</t>
  </si>
  <si>
    <t>Sở Giao thông Vận tải</t>
  </si>
  <si>
    <t>Tổng Công ty Điện lực Miền Nam</t>
  </si>
  <si>
    <t>V</t>
  </si>
  <si>
    <t>Công ty Cổ phần xây dựng công viên Hà Nội (nay là Công ty TNHH MTV GPC Tân Thiện theo Quyết định số 2003/QĐ-UBND ngày 19/8/2020 của UBND tỉnh)</t>
  </si>
  <si>
    <t>Đang triển khai công tác bồi thường nhưng vướng ranh giới hành chính giữa phường Phước Hội và phường Tân Thiện theo dự án "Hoàn thiện, hiện đại hóa hồ sơ, bản đồ địa giới hành chính và xây dựng cơ sở dữ liệu về địa giới hành chính" tại Quyết định số 513/QĐ-TTg ngày 02/5/2012 của Thủ tướng Chính phủ</t>
  </si>
  <si>
    <t>VI</t>
  </si>
  <si>
    <t>VII</t>
  </si>
  <si>
    <t>VIII</t>
  </si>
  <si>
    <t>Kè chống sạt lở bờ biển khu phố 12, 13, 14</t>
  </si>
  <si>
    <t>Huyện Hàm Thuận Nam</t>
  </si>
  <si>
    <t>Khu thể thao xã Hàm Thạnh</t>
  </si>
  <si>
    <t>UBND xã Hàm Thạnh</t>
  </si>
  <si>
    <t xml:space="preserve">Nhà máy sản xuất gạch Hoffman </t>
  </si>
  <si>
    <t>Công ty TNHH Trường Thành</t>
  </si>
  <si>
    <t>Chợ Tân Lập</t>
  </si>
  <si>
    <t>UBND xã Tân Lập</t>
  </si>
  <si>
    <t xml:space="preserve">Dự án thủy điện Thác Ba </t>
  </si>
  <si>
    <t>Công ty TNHH MTV nhà máy Thủy điện Thác Ba</t>
  </si>
  <si>
    <t>Tổng công ty Điện Lực Miền Nam</t>
  </si>
  <si>
    <t xml:space="preserve">Khai thác khoáng sản titan - Zircon </t>
  </si>
  <si>
    <t>Công ty TNHH TM Tân Quang Cường</t>
  </si>
  <si>
    <t>UBND huyện Tuy Phong</t>
  </si>
  <si>
    <t>Công ty đã hoàn thành phương án trồng rừng thay thế và đã nộp tiền vào ngân sách, đang tiếp tục thực hiện bồi thường</t>
  </si>
  <si>
    <t>IX</t>
  </si>
  <si>
    <t xml:space="preserve">Công trinh đất giao thông trên toàn tỉnh </t>
  </si>
  <si>
    <t>Các xã</t>
  </si>
  <si>
    <t>Các phường, xã</t>
  </si>
  <si>
    <t>Xã Tân Lập</t>
  </si>
  <si>
    <t>Mở rộng Trường Trung học cơ sở Bắc Ruộng</t>
  </si>
  <si>
    <t>UBND huyện Tánh Linh</t>
  </si>
  <si>
    <t>Mở rộng khu dân cư Thôn 3, Thôn 6, xã Huy Khiêm</t>
  </si>
  <si>
    <t>3</t>
  </si>
  <si>
    <t xml:space="preserve">Huyện Tánh Linh </t>
  </si>
  <si>
    <t>Khu dân cư Thôn 7 xã Gia An</t>
  </si>
  <si>
    <t>Khu tái định cư vùng thiên tai Đồng Kho - La Ngâu</t>
  </si>
  <si>
    <t xml:space="preserve">Xã Gia Huynh </t>
  </si>
  <si>
    <t>Xã Đồng Kho</t>
  </si>
  <si>
    <t xml:space="preserve">UBND huyện Tánh Linh </t>
  </si>
  <si>
    <t>Huyện Hàm Thuận Bắc</t>
  </si>
  <si>
    <t>Khu dân cư Hàm Trí</t>
  </si>
  <si>
    <t>Công ty Cổ phần đầu tư Bất động sản Bình Thuận</t>
  </si>
  <si>
    <t xml:space="preserve">Mở rộng đường Lê Hồng Phong </t>
  </si>
  <si>
    <t>UBND huyện Hàm Thuận Bắc</t>
  </si>
  <si>
    <t>Dự án đền bù giải tỏa và rà phá bom mìn, vật liệu nổ đối với các cầu dân sinh trên địa bàn tỉnh Bình Thuận thuộc dự án LRAMP (diện tích các mố cầu)</t>
  </si>
  <si>
    <t>Đang thực hiện công tác chi trả đền bù về đất đai cho dân</t>
  </si>
  <si>
    <t>Đang thực hiện công tác bồi thường, hỗ trợ tái định cư</t>
  </si>
  <si>
    <t>Tuyến đường điện phục vụ Nhà máy điện mặt trời Hồng Phong 5.2</t>
  </si>
  <si>
    <t>Công ty Cổ phần Năng lượng Thiên Niên Kỷ</t>
  </si>
  <si>
    <t>Tuyến đường điện phục vụ Nhà máy điện mặt trời TTC - Hàm Phú 2</t>
  </si>
  <si>
    <t>Đã có thông báo thu hồi đất, đang chi trả đền bù về đất đai cho dân</t>
  </si>
  <si>
    <t>Mở rộng chợ Ma Lâm</t>
  </si>
  <si>
    <t>Thị trấn Ma Lâm</t>
  </si>
  <si>
    <t>Trạm xăng dầu Văn Mười số 7</t>
  </si>
  <si>
    <t>Công ty TNHH Hiệp Huy Hoàng</t>
  </si>
  <si>
    <t>Tuyến đường dân sinh kết hợp vào dự án rừng dầu Hồng Liêm</t>
  </si>
  <si>
    <t>Công ty Cổ phần Rạng Đông</t>
  </si>
  <si>
    <t>Xã Hàm Đức</t>
  </si>
  <si>
    <t>Xã Hồng Liêm</t>
  </si>
  <si>
    <t>Xã La Dạ</t>
  </si>
  <si>
    <t>Xã Mỹ Thạnh</t>
  </si>
  <si>
    <t>Ban Quản lý dự án Đầu tư xây dựng các công trình nông nghiệp và phát triển nông thôn tỉnh Bình Thuận</t>
  </si>
  <si>
    <t>Khu dân cư Tiểu thủ công nghiệp - thương mại - dịch vụ Hàm Thắng - Hàm Liêm, huyện Hàm Thuận Bắc</t>
  </si>
  <si>
    <t>Nghĩa trang thị trấn Phú Long</t>
  </si>
  <si>
    <t>Đang kêu gọi nguồn vốn xã hội hóa để đầu tư thực hiện dự án (Công ty cổ phần Landmark Mũi Né đang nộp hồ sơ xin đầu tư dự án)</t>
  </si>
  <si>
    <t>Thị trấn Phú Long</t>
  </si>
  <si>
    <t>Xã Hàm Liêm</t>
  </si>
  <si>
    <t>Xã Hàm Phú</t>
  </si>
  <si>
    <t>Xã Hồng Sơn</t>
  </si>
  <si>
    <t>Xã Hàm Thắng và xã Hàm Liêm</t>
  </si>
  <si>
    <t>Đã lập thủ tục thu hồi đất (còn khoảng 0,37 ha chưa thu hồi)</t>
  </si>
  <si>
    <t>Xã Gia Huynh</t>
  </si>
  <si>
    <t>Xã Tân Thành và xã Thuận Quý</t>
  </si>
  <si>
    <t>Phường Phú Tài</t>
  </si>
  <si>
    <t>Phường Đức Long và xã Tiến Thành</t>
  </si>
  <si>
    <t>Phường Mũi Né</t>
  </si>
  <si>
    <t>Xã Phong Nẫm</t>
  </si>
  <si>
    <t>Xã Sông Bình</t>
  </si>
  <si>
    <t>Xã Phong Phú</t>
  </si>
  <si>
    <t>Ban quản lý Dự án Đầu tư xây dựng huyện Tuy Phong</t>
  </si>
  <si>
    <t>X</t>
  </si>
  <si>
    <t>Xã Hàm Thạnh</t>
  </si>
  <si>
    <t>Hạ tầng kỹ thuật Khu dân cư Xuân An 2 (khu P1, P2 ,P3)</t>
  </si>
  <si>
    <t>UBND 
huyện Bắc Bình</t>
  </si>
  <si>
    <t>Thị trấn 
Chợ Lầu</t>
  </si>
  <si>
    <t>UBND 
huyện Tánh Linh</t>
  </si>
  <si>
    <t>Xã Bắc Ruộng</t>
  </si>
  <si>
    <t>Xã Huy Khiêm</t>
  </si>
  <si>
    <t>Xã Hàm Trí</t>
  </si>
  <si>
    <t>Kênh tưới nước Đu Đủ - Tân Thành</t>
  </si>
  <si>
    <t>UBND huyện 
Hàm Thuận Bắc</t>
  </si>
  <si>
    <t>UBND 
huyện Đức Linh</t>
  </si>
  <si>
    <t>Các huyện Hàm Thuận Bắc, Đức Linh, Hàm Tân, Tánh Linh, Hàm Thuận Nam, Bắc Bình và Tuy Phong</t>
  </si>
  <si>
    <t>Đang thực hiện nhận chuyển nhượng quyền sử dụng đất</t>
  </si>
  <si>
    <t>Bộ chỉ huy Bộ đội Biên phòng tỉnh</t>
  </si>
  <si>
    <t xml:space="preserve">Xã Gia An </t>
  </si>
  <si>
    <t>Ban Quản lý dự án Đầu tư xây dựng huyện Phú Quý</t>
  </si>
  <si>
    <t>Xã Tân Bình</t>
  </si>
  <si>
    <t>Nhà ở công nhân Khu công nghiệp Sông Bình</t>
  </si>
  <si>
    <t>Đường Đông Hà - Gia Huynh</t>
  </si>
  <si>
    <t>Mở rộng khuôn viên Huyện ủy Bắc Bình</t>
  </si>
  <si>
    <t>Xã Phan Thanh</t>
  </si>
  <si>
    <t>Xã Vĩnh Tân</t>
  </si>
  <si>
    <t xml:space="preserve">Sở Kế hoạch và Đầu tư đã có Công văn số 3654/SKHĐT-HTĐT ngày 10/8/2020 thông báo chấm dứt hoạt động dự án </t>
  </si>
  <si>
    <t xml:space="preserve">Đang thực hiện công tác chi trả đền bù về đất đai cho dân (còn khoảng 3.640 m² chưa thu hồi) </t>
  </si>
  <si>
    <t xml:space="preserve">Do tuyến đường dây không đi qua địa bàn huyện Hàm Tân </t>
  </si>
  <si>
    <t>Trong ngân sách</t>
  </si>
  <si>
    <t xml:space="preserve">Quyết định số 07/QĐ-UBND ngày 28/4/2021 của UBND huyện Tuy Phong </t>
  </si>
  <si>
    <t>Công ty TNHH Điện gió Hồng Phong 1</t>
  </si>
  <si>
    <t>Hồng Phong 1</t>
  </si>
  <si>
    <t xml:space="preserve">UBND thành phố Phan Thiết </t>
  </si>
  <si>
    <t>Trạm bơm tăng áp Phú Hài 2</t>
  </si>
  <si>
    <t>Công ty Cổ phần Cấp thoát nước Bình  Thuận</t>
  </si>
  <si>
    <t>Phường Phú Hài</t>
  </si>
  <si>
    <t>UBND thị trấn Phú Long</t>
  </si>
  <si>
    <t>Kè bảo vệ bờ biển xã Hòa Phú</t>
  </si>
  <si>
    <t>Khu dân cư mở rộng Tuy Phong, xã Phú Lạc (giai đoạn 2)</t>
  </si>
  <si>
    <t>Đất ở đô thị</t>
  </si>
  <si>
    <t>Khu tái định cư thị trấn Ma Lâm</t>
  </si>
  <si>
    <t>Quyết định 896/QĐ-UBND ngày 10/4/2019 của UBND tỉnh</t>
  </si>
  <si>
    <t xml:space="preserve">Trong ngân sách </t>
  </si>
  <si>
    <t>Xã Tân Phúc</t>
  </si>
  <si>
    <t>Đất Thể dục thể thao</t>
  </si>
  <si>
    <t>Khu vui chơi giải trí cho trẻ em và người cao tuổi</t>
  </si>
  <si>
    <t>Xã Tân Tiến</t>
  </si>
  <si>
    <t>Tuyến đường N26</t>
  </si>
  <si>
    <t>2</t>
  </si>
  <si>
    <t>Xã Phú Lạc</t>
  </si>
  <si>
    <t>Đã thực hiện xong công tác thu hồi đất, do quá trình bồi thường có đất lúa nên bổ sung để thực hiện thủ tục đất đai</t>
  </si>
  <si>
    <t>Đất công trình năng lượng</t>
  </si>
  <si>
    <t>Trường Cao đẳng Cộng đồng Bình Thuận</t>
  </si>
  <si>
    <r>
      <t>Kè sông Cà Ty (bắt đầu từ cầu Dục Thanh đến đường Ung Văn Khiêm)</t>
    </r>
    <r>
      <rPr>
        <i/>
        <sz val="12"/>
        <rFont val="Times New Roman"/>
        <family val="1"/>
      </rPr>
      <t xml:space="preserve"> </t>
    </r>
  </si>
  <si>
    <t>Huyện Hàm Thuận Bắc 
và huyện Hàm Thuận Nam</t>
  </si>
  <si>
    <t>III.2</t>
  </si>
  <si>
    <t>V.1</t>
  </si>
  <si>
    <t>VI.1</t>
  </si>
  <si>
    <t>Diện tích 
dự án
 (ha)</t>
  </si>
  <si>
    <t>Công ty Cổ phần Thủy điện Gia Lai</t>
  </si>
  <si>
    <t>Đường trục chính nội đồng Lương Sơn</t>
  </si>
  <si>
    <t>Quyết định số 118/QĐ-SKHĐT ngày 20/4/2021 của Sở Kế hoạch và Đầu tư</t>
  </si>
  <si>
    <t>IV.2</t>
  </si>
  <si>
    <t>Xã Đông Giang</t>
  </si>
  <si>
    <t>Ban Quản lý dự án đầu tư xây dựng huyện Hàm Thuận Bắc</t>
  </si>
  <si>
    <t>Ban Quản lý dự án Đầu tư xây dựng huyện Tuy Phong</t>
  </si>
  <si>
    <t>Quyết định số 1673/QĐ-UBND ngày 22/6/2017 và Quyết định số 854/QĐ-UBND ngày 13/4/2020 của UBND tỉnh</t>
  </si>
  <si>
    <t>Nghị quyết số 18/NQ-HĐND ngày 17/7/2021 của HĐND tỉnh</t>
  </si>
  <si>
    <t xml:space="preserve">Quyết định số 183/QĐ-UBND ngày 19/01/2021 của UBND tỉnh </t>
  </si>
  <si>
    <t xml:space="preserve">Nghị quyết số 18/NQ-HĐND ngày 17/7/2021 của HĐND tỉnh </t>
  </si>
  <si>
    <t xml:space="preserve">Quyết định số 1673/QĐ-UBND ngày 22/6/2017 và Quyết định số 854/QĐ-UBND ngày 13/4/2020 của UBND tỉnh </t>
  </si>
  <si>
    <t xml:space="preserve">Xã Tiến Lợi </t>
  </si>
  <si>
    <t>Thị trấn Lạc Tánh</t>
  </si>
  <si>
    <t>Thị trấn Lương Sơn</t>
  </si>
  <si>
    <t xml:space="preserve"> Trường Cao đẳng Cộng đồng Bình Thuận (Cơ sở mới - giai đoạn 1)</t>
  </si>
  <si>
    <t>Đất giáo dục, đào tạo</t>
  </si>
  <si>
    <t>Trường tiểu học Hàm Kiệm 2</t>
  </si>
  <si>
    <t>UBND huyện Hàm Thuận Nam</t>
  </si>
  <si>
    <t>Xã Hàm Kiêm</t>
  </si>
  <si>
    <t>Đất Giáo dục, đào tạo</t>
  </si>
  <si>
    <t>VII.1</t>
  </si>
  <si>
    <t>Theo Công văn số 3329/UBND-ĐTQH ngày 01/9/2020 của UBND tỉnh</t>
  </si>
  <si>
    <t xml:space="preserve">UBND thành phố xác định dự án dừng thực hiện và đề xuất không chuyển tiếp </t>
  </si>
  <si>
    <t xml:space="preserve">Sở Kế hoạch và Đầu tư có Công văn số 3654/SKHĐT-HTĐT ngày 10/8/2020 chấm dứt hoạt động dự án </t>
  </si>
  <si>
    <t>Công văn số 258/BCH-TM ngày 12/02/2020 của BCH Biên phòng tỉnh xác định không thực hiện</t>
  </si>
  <si>
    <t>Công trình đã đưa vào sử dụng, không thu hồi đất của hộ dân</t>
  </si>
  <si>
    <t>Dự án đã phê duyệt báo cáo kinh tế - kỹ thuật và phê duyệt phương án bồi thường hỗ trợ và tái định cư.</t>
  </si>
  <si>
    <t>UBND huyện Hàm Tân</t>
  </si>
  <si>
    <t>Đang thực hiện công tác bồi thường giải phóng mặt bằng theo thiết kế cơ sở và tiến độ khai thác</t>
  </si>
  <si>
    <t>Chưa bố trí được vốn thực hiện để thực hiện dự án</t>
  </si>
  <si>
    <t>Sở Kế hoạch và Đầu tư có Thông báo số 5065/SKHĐT-HTĐT ngày 28/10/2020 về việc thông báo chấm dứt hoạt động dự án.</t>
  </si>
  <si>
    <t>Chưa bố trí được vốn để thực hiện dự án</t>
  </si>
  <si>
    <t>Huyện Hàm Thuận Bắc, Tánh Linh, Đức Linh, Hàm Tân, Hàm Thuận Nam, Bắc Bình và Tuy Phong</t>
  </si>
  <si>
    <t xml:space="preserve">Đang thực hiện công tác đo đạc </t>
  </si>
  <si>
    <t>Đang thực hiện chuyển mục đích sử dụng đất phần diện tích trong hành lang đường bộ</t>
  </si>
  <si>
    <t>Mở rộng Trường Tiểu học Bà Tá 2</t>
  </si>
  <si>
    <t>Dự án kéo dài, chủ đầu tư không liên hệ để thực hiện công tác bồi thường giải phóng mặt bằng</t>
  </si>
  <si>
    <t>Trường Trung học cơ sở Phú Tài (giai đoạn 1)</t>
  </si>
  <si>
    <t>Công  ty TNHH Dương Đông - Bình Thuận</t>
  </si>
  <si>
    <t>Tuyến đường Đông Hà - Gia Huynh</t>
  </si>
  <si>
    <t>Khu dân cư Khu phố 5, thị trấn Liên Hương (trước phòng Tài chính - Kế hoạch)</t>
  </si>
  <si>
    <t xml:space="preserve">Do vận động dân tự nguyện trả lại đất </t>
  </si>
  <si>
    <t>Giai đoạn 1 chưa thực hiện xong, đề nghị hủy bỏ</t>
  </si>
  <si>
    <t>II.2</t>
  </si>
  <si>
    <t>I.3</t>
  </si>
  <si>
    <t>Mở rộng Kho Trung chuyển Xăng dầu</t>
  </si>
  <si>
    <t>Dự án đã được UBND tỉnh chuyển mục đích sử dụng rừng sang mục đích khác tại Quyết định số 2764/QĐ-UBND ngày 30/10/2019</t>
  </si>
  <si>
    <t xml:space="preserve"> Quyết định phê duyệt chủ trương đầu tư số 6982/QĐ-UBND ngày 28/3/2019 của UBND huyện Bắc Bình</t>
  </si>
  <si>
    <t>Thu hồi đất</t>
  </si>
  <si>
    <t>Kết quả rà soát sau 03 năm 
chưa thực hiện</t>
  </si>
  <si>
    <t>Số liệu danh mục  sau 03 năm 
chưa thực hiện</t>
  </si>
  <si>
    <t>CMĐ SĐ</t>
  </si>
  <si>
    <t>Đất trồng lúa</t>
  </si>
  <si>
    <t>Đất rừng 
phòng hộ</t>
  </si>
  <si>
    <t>2 dự án</t>
  </si>
  <si>
    <t xml:space="preserve">4 dự án </t>
  </si>
  <si>
    <t>6 dự án</t>
  </si>
  <si>
    <t>14 dự án</t>
  </si>
  <si>
    <t>Chuyển tiếp 
01 dự án</t>
  </si>
  <si>
    <t>Nghị quyết 67</t>
  </si>
  <si>
    <t>Nghị quyết 80</t>
  </si>
  <si>
    <t>Chưa thực hiện 11 dự án</t>
  </si>
  <si>
    <t>Chưa thực hiện 08 dự án</t>
  </si>
  <si>
    <t>Chưa thực hiện 35 dự án</t>
  </si>
  <si>
    <t>Chưa thực hiện 26 dự án</t>
  </si>
  <si>
    <t>Chưa thực hiện 09 dự án</t>
  </si>
  <si>
    <t>Chưa thực hiện 34 dự án</t>
  </si>
  <si>
    <t>Chưa thực hiện 28 dự án</t>
  </si>
  <si>
    <t>Thu 
hồi đất</t>
  </si>
  <si>
    <t>CMĐ SĐ
đất lúa</t>
  </si>
  <si>
    <t>BẢNG SO SÁNH KẾT QUẢ 02 LẦN BÁO CÁO CỦA SỞ TÀI NGUYÊN VÀ MÔI TRƯỜNG</t>
  </si>
  <si>
    <t>Tại Báo cáo 173/BC-STNMT ngày 11/10/2021 (phục vụ họp thông qua PCT.UBND tỉnh):</t>
  </si>
  <si>
    <t>Tại Báo cáo lần này (phục vụ họp thông qua UBND tỉnh ngày 27/10/2021):</t>
  </si>
  <si>
    <t>CMĐ SĐ trồng lúa, đất rừng phòng hộ</t>
  </si>
  <si>
    <t>Hủy bỏ 07 dự án;
Chuyển tiếp 12 dự án</t>
  </si>
  <si>
    <t>Hủy bỏ 04 dự án;
Chuyển tiếp 07 dự án</t>
  </si>
  <si>
    <t>Hủy bỏ 03 dự án; 
Chuyển tiếp 05 dự án</t>
  </si>
  <si>
    <t>Hủy bỏ 05 dự án;
Chuyển tiếp 14 dự án</t>
  </si>
  <si>
    <t>Hủy bỏ 03 dự án;
Chuyển tiếp 08 dự án</t>
  </si>
  <si>
    <t>Hủy bỏ 02 dự án;
Chuyển tiếp 06 dự án</t>
  </si>
  <si>
    <t>Hủy bỏ 18 dự án;
Chuyển tiếp 43 dự án</t>
  </si>
  <si>
    <t>Hủy bỏ 07 dự án;
Chuyển tiếp 19 dự án</t>
  </si>
  <si>
    <t>Hủy bỏ 11 dự án;
Chuyển tiếp 24 dự án</t>
  </si>
  <si>
    <t>Hủy bỏ 18 dự án;
Chuyển tiếp 44 dự án</t>
  </si>
  <si>
    <t>Hủy bỏ 10 dự án;
Chuyển tiếp 24 dự án</t>
  </si>
  <si>
    <t>Hủy bỏ 08 dự án;
Chuyển tiếp 20 dự án</t>
  </si>
  <si>
    <t>Số liệu danh mục đăng ký mới năm 2022</t>
  </si>
  <si>
    <t xml:space="preserve"> Chưa thực hiện 62 dự án</t>
  </si>
  <si>
    <t xml:space="preserve"> Chưa thực hiện 20 dự án</t>
  </si>
  <si>
    <t xml:space="preserve"> Chưa thực hiện 19 dự án</t>
  </si>
  <si>
    <t xml:space="preserve"> Chưa thực hiện 61 dự án</t>
  </si>
  <si>
    <t>Ghi chú:</t>
  </si>
  <si>
    <r>
      <t xml:space="preserve">                 </t>
    </r>
    <r>
      <rPr>
        <sz val="13"/>
        <color indexed="8"/>
        <rFont val="Times New Roman"/>
        <family val="1"/>
      </rPr>
      <t xml:space="preserve">- Tổng số dự án tại 02 Nghị quyết là 176 dự án (NQ 67 là 114 dự án; NQ 80 là 62 dự án) là không thay đổi.
             - Việc đề xuất hủy bỏ hoặc chuyển tiếp chỉ liên quan đến các dự án sau 03 năm chưa thực hiện. </t>
    </r>
  </si>
  <si>
    <t>TỔNG CỘNG (05 dự án)</t>
  </si>
  <si>
    <t>TỔNG CỘNG (15 dự án)</t>
  </si>
  <si>
    <t>Mở rộng Chợ Ma Lâm</t>
  </si>
  <si>
    <t>Lý do</t>
  </si>
  <si>
    <t>Hiện nay đang triển khai công tác thu hồi đất, bồi thường giải tỏa (đã thu hồi khoảng 70%)</t>
  </si>
  <si>
    <t>Đang triển khai công tác thu hồi và bồi thường. Đã ban hành 98 Thông báo thu hồi đất từ số 186/TB-UBND đến 283/TB-UBND ngày 10/11/2020 của UBND thị xã và Trung tâm Phát triển quỹ đất thị xã đã kiểm kê được 98 hộ và áp giá đền bù 24 hộ/98 hộ.</t>
  </si>
  <si>
    <t>Đã ban hành Thông báo thu hồi đất từ số 27/TB-UBND ngày 23/4/2020 cho 76 hộ gia đình, cá nhân và tổ chức. Hiện nay, Ban quản lý dự án đầu tư xây dựng các công trình nông nghiệp và phát triển nông thôn đang phối hợp với Trung tâm Phát triển quỹ đất thị xã thực hiện kiểm kê bồi thường theo quy định. Đang thi công xây dựng công trình kè</t>
  </si>
  <si>
    <t xml:space="preserve">Ban Quản lý dự án Đầu tư xây dựng các công trình Nông nghiệp và Phát triển nông thôn </t>
  </si>
  <si>
    <t>Khu dân cư phía Nam đường Lê Duẩn (đoạn từ Quốc lộ 1 đến đường Võ Văn Tần)</t>
  </si>
  <si>
    <t>Ban Quản lý dự án Đầu tư xây dựng các công trình Nông nghiệp và Phát triển nông thôn tỉnh</t>
  </si>
  <si>
    <t xml:space="preserve">Quyết định số 3026/QĐ-UBND ngày 12/7/2021 của UBND huyện Tuy Phong </t>
  </si>
  <si>
    <t>Quyết định phê duyệt Báo cáo nghiên cứu khả thi số 2309/QĐ-BGTVT ngày 30/10/2018 của Bộ Giao thông vận tải</t>
  </si>
  <si>
    <t>Ban Quản lý Dự án đầu tư xây dựng thị xã La Gi</t>
  </si>
  <si>
    <t xml:space="preserve">Dự án này đã có trong danh mục thu hồi đất tại Nghị quyết số 67/NQ-HĐND ngày 07/12/2018 của HĐND tỉnh, nay qua đo đạc địa chính có phát sinh 1,37 ha đất lúa </t>
  </si>
  <si>
    <t xml:space="preserve">Dự án này đã có trong danh mục thu hồi đất tại Nghị quyết số 67/NQ-HĐND ngày 07/12/2018 của HĐND tỉnh, nay qua đo đạc địa chính có phát sinh 1,19 ha đất lúa </t>
  </si>
  <si>
    <t>Bộ Tư lệnh vùng Cảnh sát biển 3</t>
  </si>
  <si>
    <t>TỔNG CỘNG (45 dự án)</t>
  </si>
  <si>
    <t>Sở Giao thông vận tải</t>
  </si>
  <si>
    <t>I.5</t>
  </si>
  <si>
    <t>Nghị quyết số 06/NQ-HĐND ngày 18/01/2021 và Quyết định số 1337/QĐ-UBND ngày 31/5/2021</t>
  </si>
  <si>
    <t>V.2</t>
  </si>
  <si>
    <t>Quyết định số 591/QĐ-UBND ngày 09/3/2021 của UBND tỉnh</t>
  </si>
  <si>
    <t>IV.3</t>
  </si>
  <si>
    <t xml:space="preserve">Kênh tiếp nước Biển Lạc </t>
  </si>
  <si>
    <t xml:space="preserve">Ban Quản lý dự án Đầu tư xây dựng các công trình Nông nghiệp và Phát triển nông thôn tỉnh </t>
  </si>
  <si>
    <t>Ban Quản lý dự án Đầu tư xây dựng các công trình nông nghiệp và phát triển nông thôn tỉnh</t>
  </si>
  <si>
    <t>Tổng cộng (16 dự án)</t>
  </si>
  <si>
    <t>Tổng cộng (07 dự án)</t>
  </si>
  <si>
    <t>TỔNG CỘNG (17 dự án)</t>
  </si>
  <si>
    <t>Quyết định số 1204/QĐ-UBND ngày 08/5/2021 của UBND tỉnh, Nghị quyết 51/NQ-HĐND ngày 04/12/2020 của HĐND tỉnh</t>
  </si>
  <si>
    <t>Trục đường ven biển ĐT.719 đoạn Hòn Lan - Tân Hải</t>
  </si>
  <si>
    <t>Trụ sở UBND xã Đông Giang</t>
  </si>
  <si>
    <t>Quyết định số 561/QĐ-SKHĐT ngày 20/10/2020 của Sở Kế hoạch và Đầu tư</t>
  </si>
  <si>
    <t>Quyết định số 1468/QĐ-UBND ngày 14/6/2021 của UBND tỉnh</t>
  </si>
  <si>
    <t>Biểu số 01:</t>
  </si>
  <si>
    <t>Kênh tiếp nước Biển Lạc - Hàm Tân (thu hồi bổ sung)</t>
  </si>
  <si>
    <t>Trục  ven biển ĐT.719B đoạn Hòn Lan - Tân Hải</t>
  </si>
  <si>
    <t>Căn cứ pháp lý</t>
  </si>
  <si>
    <t>Quyết định số 5390/QĐ-UBND ngày 05/10/2018 của UBND huyện Bắc Bình</t>
  </si>
  <si>
    <t>Quyết định số 1278/QĐ-UBND ngày 19/3/2018 của UBND huyện Hàm Thuận Bắc</t>
  </si>
  <si>
    <t>Quyết định chủ trương đầu tư số 2121/QĐ-UBND ngày 17/8/2018 của UBND tỉnh</t>
  </si>
  <si>
    <t>Quyết định chủ trương đầu tư số 1820/QĐ-UBND ngày 16/7/2018 của UBND tỉnh</t>
  </si>
  <si>
    <t>Quyết định số 1429/QĐ-UBND ngày 31/12/2012 của UBND huyện Hàm Thuận Nam</t>
  </si>
  <si>
    <t>Quyết định số 407/QĐ-SKHĐT ngày 27/10/2017 của Sở Kế hoạch và Đầu tư</t>
  </si>
  <si>
    <t>Quyết định số 1777/QĐ-UBND ngày 11/7/2018 của UBND tỉnh</t>
  </si>
  <si>
    <t>Quyết định số 10011/QĐ-UBND ngày 11/9/2017 của UBND huyện Hàm Thuận Bắc</t>
  </si>
  <si>
    <t>Quyết định chủ trương đầu tư số 1482/QĐ-UBND ngày 12/6/2019 của UBND tỉnh</t>
  </si>
  <si>
    <t>Quyết định số 534/QĐ-UBND ngày 15/02/2019 của UBND huyện Hàm Thuận Bắc và Công văn số 5529/UBND-ĐTQH ngày 27/12/2018 của UBND tỉnh</t>
  </si>
  <si>
    <t>Giấy chứng nhận đầu tư số 48121000446, chứng nhận thay đổi lần đầu ngày 18/5/2010</t>
  </si>
  <si>
    <t>Quyết định số 1745/QĐ-UBND ngày 09/7/2018 của UBND tỉnh</t>
  </si>
  <si>
    <t>Quyết định số 1744/QĐ-UBND ngày 06/7/2018 của UBND tỉnh</t>
  </si>
  <si>
    <t>Quyết định số 1673/QĐ-UBND ngày 22/6/2017 của UBND tỉnh</t>
  </si>
  <si>
    <t>Quyết định số 2778/QĐ-EVN SPC ngày 24/8/2018 của Tổng Công ty Điện lực Miền Nam</t>
  </si>
  <si>
    <t>Quyết định số 5586/QĐ-UBND ngày 06/12/2017 của UBND huyện Tuy Phong</t>
  </si>
  <si>
    <t>Công văn số 651/HĐND-TH ngày 16/7/2018 của HĐND tỉnh</t>
  </si>
  <si>
    <t>Quyết định số 1637/QĐ-UBND ngày 26/6/2018 của UBND tỉnh</t>
  </si>
  <si>
    <t>Quyết định số 1428/QĐ-UBND ngày 31/12/2012 của UBND huyện Hàm Thuận Nam</t>
  </si>
  <si>
    <t>Quyết định số 3230/QĐ-UBND ngày 31/10/2016 của UBND tỉnh</t>
  </si>
  <si>
    <t>Quyết định chủ trương đầu tư số 2718/QĐ-UBND ngày 10/10/2018 của UBND tỉnh</t>
  </si>
  <si>
    <t>Quyết định chủ trương đầu tư số 2717/QĐ-UBND ngày 10/10/2018 của UBND tỉnh</t>
  </si>
  <si>
    <t>Quyết định số 3207/QĐ-UBND ngày 28/10/2016 của UBND tỉnh và Quyết định số 469/QĐ-SKHĐT ngày 31/10/2017 của Sở Kế hoạch và Đầu tư</t>
  </si>
  <si>
    <t>Quyết định số 1798/QĐ-TM ngày 24/11/2017 của Bộ Tổng tham mưu Quân đội nhân dân</t>
  </si>
  <si>
    <t>Quyết định số 1043/QĐ-UBND ngày 23/4/2019 của UBND tỉnh</t>
  </si>
  <si>
    <t>Giấy chứng nhận đăng ký đầu tư số 3013570672, chứng nhận thay đổi lần 3 ngày 29/3/2019 của Sở Kế hoạch và Đầu tư</t>
  </si>
  <si>
    <t>Quyết định số 2309/QĐ-BGTVT ngày 30/10/2018 của Bộ Giao thông Vận tải</t>
  </si>
  <si>
    <t>phục vụ cao tốc</t>
  </si>
  <si>
    <t>Quyết định Chủ trương đầu tư số 999/QĐ-UBND ngày 19/4/2019 của UBND tỉnh</t>
  </si>
  <si>
    <t>Quyết định Chủ trương đầu tư số 2032/QĐ-UBND ngày 18/7/2017 của UBND tỉnh</t>
  </si>
  <si>
    <t>Quyết định số 4761/QĐ-BCT ngày 24/12/2018 của Bộ Công Thương</t>
  </si>
  <si>
    <t>Quyết định số 41/QĐ-SKHĐT ngày 31/01/2019 của Sở Kế hoạch và Đầu tư</t>
  </si>
  <si>
    <t>Quyết định số 870/QĐ-UBND ngày 03/4/2018 của UBND tỉnh</t>
  </si>
  <si>
    <t>Quyết định số 1877/QĐ-TTg ngày 31/12/2018 của Chính Phủ</t>
  </si>
  <si>
    <t>Vốn từ ngân sách Trung ương cho các địa phương thực hiện các dự án cấp bách</t>
  </si>
  <si>
    <t>Quyết định số 2971/QĐ-UBND ngày 31/10/2018 của UBND tỉnh</t>
  </si>
  <si>
    <t>Giấy phép khai thác số 1019/GP-BTNMT ngày 27/4/2015 của Bộ Tài nguyên và Môi trường</t>
  </si>
  <si>
    <t>Thu hồi khai thác theo tiến độ khai thác mỏ</t>
  </si>
  <si>
    <t>Quyết định số 381/QĐ-SKHĐT ngày 29/10/2018 của Sở Kế hoạch và Đầu tư</t>
  </si>
  <si>
    <t>Quyết định số 1231/QĐ-UBND ngày 10/10/2013 của UBND thị xã La Gi</t>
  </si>
  <si>
    <t xml:space="preserve">Quyết định số 2229/QĐ-UBND ngày 29/9/2010 của UBND tỉnh </t>
  </si>
  <si>
    <t>Quyết định số 3651/QĐ-UBND ngày 27/12/2018 của UBND tỉnh</t>
  </si>
  <si>
    <t>Quyết định 251/QĐ-UBND ngày 21/01/2019 của UBND huyện Đức Linh</t>
  </si>
  <si>
    <t>Quyết định số 6626/QĐ-UBND ngày 26/12/2012 của UBND huyện Bắc Bình</t>
  </si>
  <si>
    <t>Quyết định số 3604/QĐ-UBND 
ngày 23/09/2011 của UBND huyện Hàm Thuận Bắc</t>
  </si>
  <si>
    <t>Quyết định số 2791/QĐ-UBND ngày 14/8/2012 của UBND huyện Hàm Thuận Bắc</t>
  </si>
  <si>
    <t xml:space="preserve">Quyết định số 667/QĐ-TTg ngày 27/5/2009 của Thủ tướng Chính phủ </t>
  </si>
  <si>
    <t>Chương trình củng cố, nâng cấp hệ thống đê biển từ Quảng Ngãi đến Kiên Giang</t>
  </si>
  <si>
    <t>Quyết định số 3566/QĐ-BCT ngày 22/6/2012 của Bộ Công thương</t>
  </si>
  <si>
    <t>Quyết định số 2881/QĐ-UBND ngày 28/10/2015 của UBND huyện Bắc Bình</t>
  </si>
  <si>
    <t>Quyết định số 4138/QĐ-BCT ngày 25/4/2015 của Bộ Công thương</t>
  </si>
  <si>
    <t>Quyết định số 4301/QĐ-UBND ngày 06/8/2021 của UBND huyện Hàm Thuận Bắc</t>
  </si>
  <si>
    <t>IV.4</t>
  </si>
  <si>
    <t>Trạm biến áp 110 kV Hàm Thạnh và đường dây đấu nối</t>
  </si>
  <si>
    <t>Dự án đã thay đổi chủ trương đầu tư với tên gọi là Trạm 110 kV Hàm Thạnh và đường dây 110 kV Hàm Thuận Nam 2 - Hàm Thạnh và đã được Hội đồng nhân dân tỉnh thông qua tại Nghị quyết số 97/NQ-HĐND ngày 19/12/2019</t>
  </si>
  <si>
    <t>Không phù hợp với điều chỉnh quy hoạch sử dụng đất 2020 được duyệt</t>
  </si>
  <si>
    <t>Lộ ra 110 kV Trạm biến áp 220 kV Phan Rí</t>
  </si>
  <si>
    <t>Đường dây 110 kV Hòa Thắng và đường dây nối</t>
  </si>
  <si>
    <t>Trạm biến áp 110 kV Khu công nghiệp Sơn Mỹ và đường dây đấu nối</t>
  </si>
  <si>
    <t>Trạm biến áp và đường dây 110 kV và đường vào trạm thuộc dự án Nhà máy điện gió Hồng Phong 1</t>
  </si>
  <si>
    <t>Trạm biến áp 110 kV Hàm Thuận Bắc và đường dây đối nối</t>
  </si>
  <si>
    <t>Trung tâm nước sạch và Vệ sinh môi trường nông thôn</t>
  </si>
  <si>
    <t>Di dời hạ tầng kỹ thuật đường dây 500 kV Vĩnh Tân - Sông Mây và đường dây 500 kV Vĩnh Tân - rẽ Sông Mây - Tân Uyên  phục vụ công tác giải phóng mặt bằng dự án thành phần đầu tư xây dựng đoạn Vĩnh Hảo - Phan Thiết thuộc dự án một số đoạn đường cao tốc Bắc - Nam phía Đông giai đoạn 2017 - 2020</t>
  </si>
  <si>
    <t>Di dời, cải tạo đường dây 500 kV phục vụ công tác giải phóng mặt bằng cho tuyến đường cao tốc Bắc – Nam đoạn qua huyện Hàm Tân thuộc dự án: Dự án thành phần đầu tư xây dựng đoạn Phan Thiết - Dầu Giây thuộc dự án xây dựng một số đoạn đường bộ cao tốc trên tuyến Bắc - Nam phía Đông giai đoạn 2017 - 2020</t>
  </si>
  <si>
    <t>Quyết định số 2229/QĐ-BGTVT ngày 17/10/2018 của Bộ Giao thông Vận tải; Công văn số 3932/UBND-ĐTQH ngày 17/7/2018 của UBND tỉnh; Quyết định số 957/BGTVT-KHĐT ngày 01/02/2021 của Bộ Giao thông vận tải</t>
  </si>
  <si>
    <t>Nghị quyết số 06/NQ-HĐND ngày 18/01/2021 của HĐND tỉnh và Quyết định số 1337/QĐ-UBND ngày 31/5/2021 của UBND tỉnh</t>
  </si>
  <si>
    <t>Dự án này đã có trong danh mục thu hồi đất tại Nghị quyết số 80/NQ-HĐND ngày 27/7/2019 của HĐND tỉnh, nay qua đo đạc địa chính có phát sinh 1,32 ha đất cần thu hồi bổ sung</t>
  </si>
  <si>
    <t>Quyết định số 457/QĐ-SKHĐT ngày 30/10/2017 của Sở Kế hoạch và Đầu tư</t>
  </si>
  <si>
    <r>
      <t xml:space="preserve">DANH MỤC DỰ ÁN CHUYỂN MỤC ĐÍCH SỬ DỤNG ĐẤT LÚA SAU 03 NĂM CHƯA THỰC HIỆN 
ĐƯỢC HỦY BỎ TRÊN ĐỊA BÀN TỈNH
</t>
    </r>
    <r>
      <rPr>
        <i/>
        <sz val="14"/>
        <rFont val="Times New Roman"/>
        <family val="1"/>
      </rPr>
      <t>(Ban hành kèm theo Nghị quyết số 58/NQ-HĐND ngày 08/12/2021 của Hội đồng nhân dân tỉnh)</t>
    </r>
  </si>
  <si>
    <r>
      <t xml:space="preserve">DANH MỤC DỰ ÁN CHUYỂN MỤC ĐÍCH SỬ DỤNG ĐẤT LÚA, ĐẤT RỪNG PHÒNG HỘ SAU 03 NĂM CHƯA THỰC HIỆN 
ĐƯỢC CHUYỂN TIẾP THỰC HIỆN TRÊN ĐỊA BÀN TỈNH
</t>
    </r>
    <r>
      <rPr>
        <i/>
        <sz val="14"/>
        <rFont val="Times New Roman"/>
        <family val="1"/>
      </rPr>
      <t>(Ban hành kèm theo Nghị quyết số 58/NQ-HĐND ngày 08/12/2021 của Hội đồng nhân dân tỉnh)</t>
    </r>
  </si>
  <si>
    <r>
      <t xml:space="preserve">DANH MỤC DỰ ÁN THU HỒI ĐẤT SAU 03 NĂM CHƯA THỰC HIỆN 
ĐƯỢC HỦY BỎ TRÊN ĐỊA BÀN TỈNH
</t>
    </r>
    <r>
      <rPr>
        <i/>
        <sz val="14"/>
        <rFont val="Times New Roman"/>
        <family val="1"/>
      </rPr>
      <t>(Ban hành kèm theo Nghị quyết số 58/NQ-HĐND ngày 08/12/2021 của Hội đồng nhân dân tỉnh)</t>
    </r>
  </si>
  <si>
    <r>
      <t xml:space="preserve">DANH MỤC DỰ ÁN THU HỒI ĐẤT SAU 03 NĂM CHƯA THỰC HIỆN 
ĐƯỢC CHUYỂN TIẾP THỰC HIỆN TRÊN ĐỊA BÀN
</t>
    </r>
    <r>
      <rPr>
        <i/>
        <sz val="14"/>
        <rFont val="Times New Roman"/>
        <family val="1"/>
      </rPr>
      <t>(Ban hành kèm theo Nghị quyết số 58/NQ-HĐND ngày 08/12/2021 của Hội đồng nhân dân tỉnh)</t>
    </r>
  </si>
  <si>
    <r>
      <t xml:space="preserve">DANH MỤC DỰ ÁN CHUYỂN MỤC ĐÍCH SỬ DỤNG ĐẤT TRỒNG LÚA NĂM 2022 TRÊN ĐỊA BÀN TỈNH
</t>
    </r>
    <r>
      <rPr>
        <i/>
        <sz val="14"/>
        <rFont val="Times New Roman"/>
        <family val="1"/>
      </rPr>
      <t>(Ban hành kèm theo Nghị quyết số 58/NQ-HĐND ngày 08/12/2021 của Hội đồng nhân dân tỉnh)</t>
    </r>
  </si>
  <si>
    <r>
      <t xml:space="preserve">DANH MỤC DỰ ÁN THUỘC TRƯỜNG HỢP NHÀ NƯỚC THU HỒI ĐẤT NĂM 2022 TRÊN ĐỊA BÀN TỈNH
</t>
    </r>
    <r>
      <rPr>
        <i/>
        <sz val="14"/>
        <rFont val="Times New Roman"/>
        <family val="1"/>
      </rPr>
      <t>(Ban hành kèm theo Nghị quyết số 58/NQ-HĐND ngày 08/12/2021 của Hội đồng nhân dân tỉnh)</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</si>
</sst>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quot;vnđ&quot;_ ;_ * \(#,##0\)\ &quot;vnđ&quot;_ ;_ * &quot;-&quot;_)\ &quot;vnđ&quot;_ ;_ @_ "/>
    <numFmt numFmtId="181" formatCode="_ * #,##0_)\ _V_N_Đ_ ;_ * \(#,##0\)\ _V_N_Đ_ ;_ * &quot;-&quot;_)\ _V_N_Đ_ ;_ @_ "/>
    <numFmt numFmtId="182" formatCode="_ * #,##0.00_)\ &quot;vnđ&quot;_ ;_ * \(#,##0.00\)\ &quot;vnđ&quot;_ ;_ * &quot;-&quot;??_)\ &quot;vnđ&quot;_ ;_ @_ "/>
    <numFmt numFmtId="183" formatCode="_ * #,##0.00_)\ _V_N_Đ_ ;_ * \(#,##0.00\)\ _V_N_Đ_ ;_ * &quot;-&quot;??_)\ _V_N_Đ_ ;_ @_ "/>
    <numFmt numFmtId="184" formatCode="_(* #,##0_);_(* \(#,##0\);_(* &quot;-&quot;??_);_(@_)"/>
    <numFmt numFmtId="185" formatCode="#,##0.00\ ;&quot; (&quot;#,##0.00\);&quot; -&quot;#\ ;@\ "/>
    <numFmt numFmtId="186" formatCode="0.0"/>
    <numFmt numFmtId="187" formatCode="#,##0.0000"/>
    <numFmt numFmtId="188" formatCode="#,##0.000"/>
    <numFmt numFmtId="189" formatCode="#,##0.00000"/>
    <numFmt numFmtId="190" formatCode="[$-409]dddd\,\ mmmm\ dd\,\ yyyy"/>
    <numFmt numFmtId="191" formatCode="#,##0.0"/>
    <numFmt numFmtId="192" formatCode="##,###.##"/>
    <numFmt numFmtId="193" formatCode="_(* #,##0.0_);_(* \(#,##0.0\);_(* &quot;-&quot;??_);_(@_)"/>
    <numFmt numFmtId="194" formatCode="_(* #,##0_);_(* \(#,##0\);_(* &quot;-&quot;&quot;?&quot;&quot;?&quot;_);_(@_)"/>
    <numFmt numFmtId="195" formatCode="_-* #,##0.00_v_n_đ_-;\-* #,##0.00_v_n_đ_-;_-* &quot;-&quot;&quot;?&quot;&quot;?&quot;_v_n_đ_-;_-@_-"/>
    <numFmt numFmtId="196" formatCode="_(* #,##0.00_);_(* \(#,##0.00\);_(* &quot;-&quot;&quot;?&quot;&quot;?&quot;_);_(@_)"/>
    <numFmt numFmtId="197" formatCode="_-* #,##0.00_-;\-* #,##0.00_-;_-* &quot;-&quot;&quot;?&quot;&quot;?&quot;_-;_-@_-"/>
    <numFmt numFmtId="198" formatCode="#,##0.000_);\(#,##0.000\)"/>
    <numFmt numFmtId="199" formatCode="#,##0.00_ ;\-#,##0.00\ "/>
    <numFmt numFmtId="200" formatCode="&quot;Yes&quot;;&quot;Yes&quot;;&quot;No&quot;"/>
    <numFmt numFmtId="201" formatCode="&quot;True&quot;;&quot;True&quot;;&quot;False&quot;"/>
    <numFmt numFmtId="202" formatCode="&quot;On&quot;;&quot;On&quot;;&quot;Off&quot;"/>
    <numFmt numFmtId="203" formatCode="[$€-2]\ #,##0.00_);[Red]\([$€-2]\ #,##0.00\)"/>
  </numFmts>
  <fonts count="68">
    <font>
      <sz val="11"/>
      <color theme="1"/>
      <name val="Calibri"/>
      <family val="2"/>
    </font>
    <font>
      <sz val="11"/>
      <color indexed="8"/>
      <name val="Calibri"/>
      <family val="2"/>
    </font>
    <font>
      <sz val="10"/>
      <name val="Arial"/>
      <family val="2"/>
    </font>
    <font>
      <sz val="8"/>
      <name val="Calibri"/>
      <family val="2"/>
    </font>
    <font>
      <sz val="10"/>
      <name val="Times New Roman"/>
      <family val="1"/>
    </font>
    <font>
      <sz val="10"/>
      <name val="Mangal"/>
      <family val="2"/>
    </font>
    <font>
      <sz val="11"/>
      <color indexed="8"/>
      <name val="Arial"/>
      <family val="2"/>
    </font>
    <font>
      <sz val="12"/>
      <name val="Times New Roman"/>
      <family val="1"/>
    </font>
    <font>
      <sz val="11"/>
      <name val="Times New Roman"/>
      <family val="1"/>
    </font>
    <font>
      <b/>
      <sz val="11"/>
      <name val="Times New Roman"/>
      <family val="1"/>
    </font>
    <font>
      <i/>
      <sz val="11"/>
      <name val="Times New Roman"/>
      <family val="1"/>
    </font>
    <font>
      <sz val="12"/>
      <color indexed="8"/>
      <name val="Times New Roman"/>
      <family val="1"/>
    </font>
    <font>
      <b/>
      <sz val="8"/>
      <color indexed="12"/>
      <name val="Arial"/>
      <family val="2"/>
    </font>
    <font>
      <sz val="10"/>
      <name val="VNI-Times"/>
      <family val="0"/>
    </font>
    <font>
      <i/>
      <sz val="12"/>
      <name val="Times New Roman"/>
      <family val="1"/>
    </font>
    <font>
      <b/>
      <sz val="12"/>
      <name val="Times New Roman"/>
      <family val="1"/>
    </font>
    <font>
      <b/>
      <i/>
      <sz val="12"/>
      <name val="Times New Roman"/>
      <family val="1"/>
    </font>
    <font>
      <b/>
      <sz val="9"/>
      <name val="Tahoma"/>
      <family val="2"/>
    </font>
    <font>
      <sz val="12"/>
      <color indexed="10"/>
      <name val="Times New Roman"/>
      <family val="1"/>
    </font>
    <font>
      <b/>
      <sz val="12"/>
      <color indexed="10"/>
      <name val="Times New Roman"/>
      <family val="1"/>
    </font>
    <font>
      <sz val="12"/>
      <color indexed="30"/>
      <name val="Times New Roman"/>
      <family val="1"/>
    </font>
    <font>
      <b/>
      <sz val="11"/>
      <color indexed="10"/>
      <name val="Times New Roman"/>
      <family val="1"/>
    </font>
    <font>
      <sz val="11"/>
      <color indexed="10"/>
      <name val="Times New Roman"/>
      <family val="1"/>
    </font>
    <font>
      <b/>
      <sz val="11"/>
      <color indexed="8"/>
      <name val="Times New Roman"/>
      <family val="1"/>
    </font>
    <font>
      <sz val="11"/>
      <color indexed="8"/>
      <name val="Times New Roman"/>
      <family val="1"/>
    </font>
    <font>
      <i/>
      <sz val="11"/>
      <color indexed="8"/>
      <name val="Times New Roman"/>
      <family val="1"/>
    </font>
    <font>
      <b/>
      <sz val="14"/>
      <color indexed="8"/>
      <name val="Times New Roman"/>
      <family val="1"/>
    </font>
    <font>
      <sz val="13"/>
      <color indexed="8"/>
      <name val="Times New Roman"/>
      <family val="1"/>
    </font>
    <font>
      <b/>
      <sz val="13"/>
      <color indexed="8"/>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bottom style="hair"/>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6" fillId="0" borderId="0">
      <alignment/>
      <protection/>
    </xf>
    <xf numFmtId="0" fontId="50" fillId="26" borderId="1" applyNumberFormat="0" applyAlignment="0" applyProtection="0"/>
    <xf numFmtId="192" fontId="12" fillId="0" borderId="2" applyBorder="0">
      <alignment/>
      <protection/>
    </xf>
    <xf numFmtId="0" fontId="51" fillId="27" borderId="3" applyNumberFormat="0" applyAlignment="0" applyProtection="0"/>
    <xf numFmtId="183" fontId="1" fillId="0" borderId="0" applyFont="0" applyFill="0" applyBorder="0" applyAlignment="0" applyProtection="0"/>
    <xf numFmtId="181" fontId="1" fillId="0" borderId="0" applyFont="0" applyFill="0" applyBorder="0" applyAlignment="0" applyProtection="0"/>
    <xf numFmtId="185" fontId="5" fillId="0" borderId="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83" fontId="1" fillId="0" borderId="0" applyFont="0" applyFill="0" applyBorder="0" applyAlignment="0" applyProtection="0"/>
    <xf numFmtId="43" fontId="4" fillId="0" borderId="0" applyFont="0" applyFill="0" applyBorder="0" applyAlignment="0" applyProtection="0"/>
    <xf numFmtId="197"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1"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7" applyNumberFormat="0" applyFill="0" applyAlignment="0" applyProtection="0"/>
    <xf numFmtId="0" fontId="61" fillId="30"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1" fillId="0" borderId="0">
      <alignment/>
      <protection/>
    </xf>
    <xf numFmtId="0" fontId="1" fillId="31" borderId="8" applyNumberFormat="0" applyFont="0" applyAlignment="0" applyProtection="0"/>
    <xf numFmtId="0" fontId="63" fillId="26" borderId="9" applyNumberFormat="0" applyAlignment="0" applyProtection="0"/>
    <xf numFmtId="9" fontId="1" fillId="0" borderId="0" applyFont="0" applyFill="0" applyBorder="0" applyAlignment="0" applyProtection="0"/>
    <xf numFmtId="42" fontId="13"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519">
    <xf numFmtId="0" fontId="0" fillId="0" borderId="0" xfId="0" applyFont="1" applyAlignment="1">
      <alignment/>
    </xf>
    <xf numFmtId="0" fontId="8" fillId="32" borderId="0" xfId="0" applyFont="1" applyFill="1" applyAlignment="1">
      <alignment horizontal="center" vertical="center"/>
    </xf>
    <xf numFmtId="0" fontId="8" fillId="32" borderId="0" xfId="0" applyFont="1" applyFill="1" applyAlignment="1">
      <alignment vertical="center"/>
    </xf>
    <xf numFmtId="4" fontId="8" fillId="32" borderId="0" xfId="0" applyNumberFormat="1" applyFont="1" applyFill="1" applyAlignment="1">
      <alignment horizontal="center" vertical="center"/>
    </xf>
    <xf numFmtId="0" fontId="10" fillId="32" borderId="0" xfId="72" applyFont="1" applyFill="1" applyBorder="1" applyAlignment="1">
      <alignment vertical="center" wrapText="1"/>
      <protection/>
    </xf>
    <xf numFmtId="4" fontId="10" fillId="32" borderId="0" xfId="72" applyNumberFormat="1" applyFont="1" applyFill="1" applyBorder="1" applyAlignment="1">
      <alignment horizontal="center" vertical="center" wrapText="1"/>
      <protection/>
    </xf>
    <xf numFmtId="0" fontId="9" fillId="32" borderId="0" xfId="0" applyFont="1" applyFill="1" applyAlignment="1">
      <alignment vertical="center"/>
    </xf>
    <xf numFmtId="0" fontId="8" fillId="32" borderId="0" xfId="0" applyFont="1" applyFill="1" applyAlignment="1">
      <alignment vertical="center" wrapText="1"/>
    </xf>
    <xf numFmtId="0" fontId="9" fillId="32" borderId="0" xfId="0" applyFont="1" applyFill="1" applyAlignment="1">
      <alignment vertical="center" wrapText="1"/>
    </xf>
    <xf numFmtId="0" fontId="8" fillId="32" borderId="0" xfId="0" applyNumberFormat="1" applyFont="1" applyFill="1" applyAlignment="1">
      <alignment horizontal="center" vertical="center"/>
    </xf>
    <xf numFmtId="1" fontId="7" fillId="32" borderId="0" xfId="0" applyNumberFormat="1" applyFont="1" applyFill="1" applyAlignment="1">
      <alignment horizontal="center" vertical="center"/>
    </xf>
    <xf numFmtId="0" fontId="15" fillId="32" borderId="0" xfId="0" applyFont="1" applyFill="1" applyAlignment="1">
      <alignment vertical="center" wrapText="1"/>
    </xf>
    <xf numFmtId="0" fontId="7" fillId="32" borderId="0" xfId="0" applyFont="1" applyFill="1" applyAlignment="1">
      <alignment horizontal="center" vertical="center"/>
    </xf>
    <xf numFmtId="0" fontId="7" fillId="32" borderId="0" xfId="0" applyFont="1" applyFill="1" applyAlignment="1">
      <alignment vertical="center"/>
    </xf>
    <xf numFmtId="4" fontId="7" fillId="32" borderId="0" xfId="0" applyNumberFormat="1" applyFont="1" applyFill="1" applyAlignment="1">
      <alignment horizontal="center" vertical="center"/>
    </xf>
    <xf numFmtId="0" fontId="15" fillId="32" borderId="0" xfId="0" applyNumberFormat="1" applyFont="1" applyFill="1" applyAlignment="1">
      <alignment vertical="center" wrapText="1"/>
    </xf>
    <xf numFmtId="0" fontId="7" fillId="32" borderId="0" xfId="0" applyFont="1" applyFill="1" applyAlignment="1">
      <alignment vertical="center" wrapText="1"/>
    </xf>
    <xf numFmtId="0" fontId="15" fillId="32" borderId="0" xfId="0" applyFont="1" applyFill="1" applyAlignment="1">
      <alignment vertical="center"/>
    </xf>
    <xf numFmtId="0" fontId="14" fillId="32" borderId="0" xfId="0" applyFont="1" applyFill="1" applyAlignment="1">
      <alignment vertical="center"/>
    </xf>
    <xf numFmtId="0" fontId="16" fillId="32" borderId="0" xfId="0" applyFont="1" applyFill="1" applyAlignment="1">
      <alignment vertical="center" wrapText="1"/>
    </xf>
    <xf numFmtId="0" fontId="16" fillId="32" borderId="0" xfId="0" applyFont="1" applyFill="1" applyAlignment="1">
      <alignment vertical="center"/>
    </xf>
    <xf numFmtId="4" fontId="15" fillId="32" borderId="11" xfId="0" applyNumberFormat="1" applyFont="1" applyFill="1" applyBorder="1" applyAlignment="1">
      <alignment horizontal="center" vertical="center"/>
    </xf>
    <xf numFmtId="0" fontId="15" fillId="32" borderId="11" xfId="0" applyNumberFormat="1" applyFont="1" applyFill="1" applyBorder="1" applyAlignment="1">
      <alignment vertical="center" wrapText="1"/>
    </xf>
    <xf numFmtId="0" fontId="15" fillId="32" borderId="11" xfId="0" applyFont="1" applyFill="1" applyBorder="1" applyAlignment="1">
      <alignment horizontal="center" vertical="center"/>
    </xf>
    <xf numFmtId="0" fontId="7" fillId="32" borderId="0" xfId="0" applyNumberFormat="1" applyFont="1" applyFill="1" applyAlignment="1">
      <alignment vertical="center" wrapText="1"/>
    </xf>
    <xf numFmtId="2" fontId="7" fillId="32" borderId="0" xfId="0" applyNumberFormat="1" applyFont="1" applyFill="1" applyAlignment="1">
      <alignment vertical="center" wrapText="1"/>
    </xf>
    <xf numFmtId="2" fontId="15" fillId="32" borderId="11" xfId="0" applyNumberFormat="1" applyFont="1" applyFill="1" applyBorder="1" applyAlignment="1">
      <alignment vertical="center" wrapText="1"/>
    </xf>
    <xf numFmtId="182" fontId="7" fillId="32" borderId="0" xfId="55" applyFont="1" applyFill="1" applyAlignment="1">
      <alignment vertical="center"/>
    </xf>
    <xf numFmtId="182" fontId="15" fillId="32" borderId="0" xfId="55" applyFont="1" applyFill="1" applyAlignment="1">
      <alignment vertical="center"/>
    </xf>
    <xf numFmtId="1" fontId="14" fillId="32" borderId="0" xfId="0" applyNumberFormat="1" applyFont="1" applyFill="1" applyAlignment="1">
      <alignment horizontal="center" vertical="center"/>
    </xf>
    <xf numFmtId="4" fontId="14" fillId="32" borderId="0" xfId="0" applyNumberFormat="1" applyFont="1" applyFill="1" applyAlignment="1">
      <alignment horizontal="center" vertical="center"/>
    </xf>
    <xf numFmtId="0" fontId="14" fillId="32" borderId="0" xfId="0" applyFont="1" applyFill="1" applyAlignment="1">
      <alignment horizontal="center" vertical="center"/>
    </xf>
    <xf numFmtId="0" fontId="18" fillId="0" borderId="0" xfId="97" applyFont="1" applyBorder="1" applyAlignment="1">
      <alignment horizontal="center" vertical="center" wrapText="1"/>
      <protection/>
    </xf>
    <xf numFmtId="0" fontId="15" fillId="32" borderId="0" xfId="97" applyFont="1" applyFill="1" applyBorder="1" applyAlignment="1">
      <alignment horizontal="center" vertical="center" wrapText="1"/>
      <protection/>
    </xf>
    <xf numFmtId="0" fontId="7" fillId="32" borderId="0" xfId="97" applyFont="1" applyFill="1" applyBorder="1" applyAlignment="1">
      <alignment horizontal="center" vertical="center" wrapText="1"/>
      <protection/>
    </xf>
    <xf numFmtId="0" fontId="18" fillId="32" borderId="0" xfId="97" applyFont="1" applyFill="1" applyBorder="1" applyAlignment="1">
      <alignment horizontal="center" vertical="center" wrapText="1"/>
      <protection/>
    </xf>
    <xf numFmtId="184" fontId="7" fillId="32" borderId="0" xfId="72" applyNumberFormat="1" applyFont="1" applyFill="1" applyBorder="1" applyAlignment="1">
      <alignment horizontal="center" vertical="center" wrapText="1"/>
      <protection/>
    </xf>
    <xf numFmtId="0" fontId="7" fillId="32" borderId="0" xfId="0" applyFont="1" applyFill="1" applyBorder="1" applyAlignment="1">
      <alignment vertical="center" wrapText="1"/>
    </xf>
    <xf numFmtId="182" fontId="7" fillId="32" borderId="0" xfId="55" applyFont="1" applyFill="1" applyBorder="1" applyAlignment="1">
      <alignment horizontal="center" vertical="center" wrapText="1"/>
    </xf>
    <xf numFmtId="182" fontId="15" fillId="32" borderId="0" xfId="55" applyFont="1" applyFill="1" applyBorder="1" applyAlignment="1">
      <alignment horizontal="center" vertical="center" wrapText="1"/>
    </xf>
    <xf numFmtId="0" fontId="15" fillId="32" borderId="11" xfId="0" applyFont="1" applyFill="1" applyBorder="1" applyAlignment="1">
      <alignment vertical="center" wrapText="1"/>
    </xf>
    <xf numFmtId="0" fontId="15" fillId="32" borderId="0" xfId="0" applyFont="1" applyFill="1" applyBorder="1" applyAlignment="1">
      <alignment vertical="center" wrapText="1"/>
    </xf>
    <xf numFmtId="2" fontId="15" fillId="32" borderId="0" xfId="97" applyNumberFormat="1" applyFont="1" applyFill="1" applyBorder="1" applyAlignment="1">
      <alignment horizontal="center" vertical="center" wrapText="1"/>
      <protection/>
    </xf>
    <xf numFmtId="2" fontId="7" fillId="32" borderId="0" xfId="97" applyNumberFormat="1" applyFont="1" applyFill="1" applyBorder="1" applyAlignment="1">
      <alignment horizontal="center" vertical="center" wrapText="1"/>
      <protection/>
    </xf>
    <xf numFmtId="2" fontId="14" fillId="32" borderId="0" xfId="97" applyNumberFormat="1" applyFont="1" applyFill="1" applyBorder="1" applyAlignment="1">
      <alignment horizontal="center" vertical="center" wrapText="1"/>
      <protection/>
    </xf>
    <xf numFmtId="2" fontId="7" fillId="32" borderId="0" xfId="100" applyNumberFormat="1" applyFont="1" applyFill="1" applyBorder="1" applyAlignment="1">
      <alignment horizontal="center" vertical="center" wrapText="1"/>
      <protection/>
    </xf>
    <xf numFmtId="2" fontId="7" fillId="32" borderId="0" xfId="72" applyNumberFormat="1" applyFont="1" applyFill="1" applyBorder="1" applyAlignment="1">
      <alignment horizontal="center" vertical="center" wrapText="1"/>
      <protection/>
    </xf>
    <xf numFmtId="2" fontId="14" fillId="32" borderId="0" xfId="72" applyNumberFormat="1" applyFont="1" applyFill="1" applyBorder="1" applyAlignment="1">
      <alignment horizontal="center" vertical="center" wrapText="1"/>
      <protection/>
    </xf>
    <xf numFmtId="2" fontId="15" fillId="32" borderId="0" xfId="72" applyNumberFormat="1" applyFont="1" applyFill="1" applyBorder="1" applyAlignment="1">
      <alignment horizontal="center" vertical="center" wrapText="1"/>
      <protection/>
    </xf>
    <xf numFmtId="2" fontId="16" fillId="32" borderId="0" xfId="72" applyNumberFormat="1" applyFont="1" applyFill="1" applyBorder="1" applyAlignment="1">
      <alignment horizontal="center" vertical="center" wrapText="1"/>
      <protection/>
    </xf>
    <xf numFmtId="2" fontId="15" fillId="32" borderId="0" xfId="0" applyNumberFormat="1" applyFont="1" applyFill="1" applyBorder="1" applyAlignment="1">
      <alignment vertical="center" wrapText="1"/>
    </xf>
    <xf numFmtId="2" fontId="7" fillId="32" borderId="0" xfId="0" applyNumberFormat="1" applyFont="1" applyFill="1" applyBorder="1" applyAlignment="1">
      <alignment vertical="center" wrapText="1"/>
    </xf>
    <xf numFmtId="39" fontId="7" fillId="32" borderId="0" xfId="0" applyNumberFormat="1" applyFont="1" applyFill="1" applyAlignment="1">
      <alignment vertical="center"/>
    </xf>
    <xf numFmtId="39" fontId="15" fillId="32" borderId="11" xfId="0" applyNumberFormat="1" applyFont="1" applyFill="1" applyBorder="1" applyAlignment="1">
      <alignment vertical="center"/>
    </xf>
    <xf numFmtId="187" fontId="15" fillId="32" borderId="11" xfId="0" applyNumberFormat="1" applyFont="1" applyFill="1" applyBorder="1" applyAlignment="1">
      <alignment horizontal="center" vertical="center"/>
    </xf>
    <xf numFmtId="182" fontId="16" fillId="32" borderId="0" xfId="55" applyFont="1" applyFill="1" applyAlignment="1">
      <alignment vertical="center"/>
    </xf>
    <xf numFmtId="0" fontId="7" fillId="32" borderId="11" xfId="0" applyFont="1" applyFill="1" applyBorder="1" applyAlignment="1">
      <alignment vertical="center"/>
    </xf>
    <xf numFmtId="4" fontId="15" fillId="32" borderId="11" xfId="72" applyNumberFormat="1" applyFont="1" applyFill="1" applyBorder="1" applyAlignment="1">
      <alignment horizontal="center" vertical="center" wrapText="1"/>
      <protection/>
    </xf>
    <xf numFmtId="0" fontId="15" fillId="32" borderId="0" xfId="72" applyFont="1" applyFill="1" applyBorder="1" applyAlignment="1">
      <alignment horizontal="center" vertical="center" wrapText="1"/>
      <protection/>
    </xf>
    <xf numFmtId="0" fontId="14" fillId="32" borderId="0" xfId="72" applyFont="1" applyFill="1" applyBorder="1" applyAlignment="1">
      <alignment horizontal="center" vertical="center" wrapText="1"/>
      <protection/>
    </xf>
    <xf numFmtId="39" fontId="15" fillId="32" borderId="11" xfId="72" applyNumberFormat="1" applyFont="1" applyFill="1" applyBorder="1" applyAlignment="1">
      <alignment horizontal="center" vertical="center" wrapText="1"/>
      <protection/>
    </xf>
    <xf numFmtId="0" fontId="15" fillId="32" borderId="0" xfId="72" applyFont="1" applyFill="1" applyBorder="1" applyAlignment="1">
      <alignment horizontal="center" vertical="top" wrapText="1"/>
      <protection/>
    </xf>
    <xf numFmtId="1" fontId="15" fillId="0" borderId="11" xfId="72" applyNumberFormat="1" applyFont="1" applyFill="1" applyBorder="1" applyAlignment="1">
      <alignment horizontal="center" vertical="center" wrapText="1"/>
      <protection/>
    </xf>
    <xf numFmtId="4" fontId="15" fillId="0" borderId="11" xfId="72" applyNumberFormat="1" applyFont="1" applyFill="1" applyBorder="1" applyAlignment="1">
      <alignment horizontal="center" vertical="center" wrapText="1"/>
      <protection/>
    </xf>
    <xf numFmtId="0" fontId="15" fillId="0" borderId="11" xfId="97" applyFont="1" applyFill="1" applyBorder="1" applyAlignment="1">
      <alignment horizontal="center" vertical="center" wrapText="1"/>
      <protection/>
    </xf>
    <xf numFmtId="187" fontId="15" fillId="0" borderId="11" xfId="72" applyNumberFormat="1" applyFont="1" applyFill="1" applyBorder="1" applyAlignment="1">
      <alignment horizontal="center" vertical="center" wrapText="1"/>
      <protection/>
    </xf>
    <xf numFmtId="0" fontId="7" fillId="0" borderId="11" xfId="0" applyFont="1" applyFill="1" applyBorder="1" applyAlignment="1">
      <alignment vertical="center" wrapText="1"/>
    </xf>
    <xf numFmtId="4" fontId="15" fillId="0" borderId="11" xfId="97" applyNumberFormat="1" applyFont="1" applyFill="1" applyBorder="1" applyAlignment="1">
      <alignment horizontal="center" vertical="center" wrapText="1"/>
      <protection/>
    </xf>
    <xf numFmtId="1" fontId="15" fillId="0" borderId="11" xfId="0" applyNumberFormat="1" applyFont="1" applyFill="1" applyBorder="1" applyAlignment="1">
      <alignment horizontal="center" vertical="center"/>
    </xf>
    <xf numFmtId="4" fontId="15" fillId="0" borderId="11" xfId="0" applyNumberFormat="1" applyFont="1" applyFill="1" applyBorder="1" applyAlignment="1">
      <alignment horizontal="center" vertical="center"/>
    </xf>
    <xf numFmtId="187" fontId="15" fillId="0" borderId="11" xfId="0" applyNumberFormat="1" applyFont="1" applyFill="1" applyBorder="1" applyAlignment="1">
      <alignment vertical="center"/>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9" fillId="0" borderId="11" xfId="72" applyNumberFormat="1" applyFont="1" applyFill="1" applyBorder="1" applyAlignment="1">
      <alignment horizontal="center" vertical="center" wrapText="1"/>
      <protection/>
    </xf>
    <xf numFmtId="4" fontId="9" fillId="0" borderId="11" xfId="72" applyNumberFormat="1" applyFont="1" applyFill="1" applyBorder="1" applyAlignment="1">
      <alignment horizontal="center" vertical="center" wrapText="1"/>
      <protection/>
    </xf>
    <xf numFmtId="43" fontId="9" fillId="0" borderId="11" xfId="72" applyNumberFormat="1" applyFont="1" applyFill="1" applyBorder="1" applyAlignment="1">
      <alignment vertical="center" wrapText="1"/>
      <protection/>
    </xf>
    <xf numFmtId="4" fontId="9" fillId="0" borderId="11" xfId="97" applyNumberFormat="1" applyFont="1" applyFill="1" applyBorder="1" applyAlignment="1">
      <alignment horizontal="center" vertical="center" wrapText="1"/>
      <protection/>
    </xf>
    <xf numFmtId="0" fontId="9" fillId="0" borderId="11" xfId="97" applyFont="1" applyFill="1" applyBorder="1" applyAlignment="1">
      <alignment vertical="center" wrapText="1"/>
      <protection/>
    </xf>
    <xf numFmtId="4"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vertical="center"/>
    </xf>
    <xf numFmtId="0" fontId="15" fillId="0" borderId="11" xfId="0" applyFont="1" applyFill="1" applyBorder="1" applyAlignment="1">
      <alignment vertical="center"/>
    </xf>
    <xf numFmtId="1" fontId="7" fillId="0" borderId="0" xfId="0" applyNumberFormat="1" applyFont="1" applyFill="1" applyAlignment="1">
      <alignment horizontal="center" vertical="center"/>
    </xf>
    <xf numFmtId="0" fontId="23" fillId="0" borderId="11" xfId="0" applyFont="1" applyBorder="1" applyAlignment="1">
      <alignment horizontal="center" vertical="center" wrapText="1"/>
    </xf>
    <xf numFmtId="182" fontId="7" fillId="32" borderId="0" xfId="55" applyFont="1" applyFill="1" applyBorder="1" applyAlignment="1">
      <alignment horizontal="center" vertical="center"/>
    </xf>
    <xf numFmtId="182" fontId="16" fillId="32" borderId="0" xfId="55" applyFont="1" applyFill="1" applyBorder="1" applyAlignment="1">
      <alignment horizontal="center" vertical="center"/>
    </xf>
    <xf numFmtId="2" fontId="16" fillId="32" borderId="0" xfId="0" applyNumberFormat="1" applyFont="1" applyFill="1" applyBorder="1" applyAlignment="1">
      <alignment horizontal="center" vertical="center" wrapText="1"/>
    </xf>
    <xf numFmtId="0" fontId="16" fillId="32" borderId="0" xfId="97" applyFont="1" applyFill="1" applyBorder="1" applyAlignment="1">
      <alignment horizontal="center" vertical="center" wrapText="1"/>
      <protection/>
    </xf>
    <xf numFmtId="184" fontId="16" fillId="0" borderId="0" xfId="72" applyNumberFormat="1" applyFont="1" applyBorder="1" applyAlignment="1">
      <alignment horizontal="center" vertical="center" wrapText="1"/>
      <protection/>
    </xf>
    <xf numFmtId="0" fontId="7" fillId="32" borderId="0" xfId="0" applyFont="1" applyFill="1" applyBorder="1" applyAlignment="1">
      <alignment vertical="center"/>
    </xf>
    <xf numFmtId="2" fontId="15" fillId="0" borderId="0" xfId="97" applyNumberFormat="1" applyFont="1" applyBorder="1" applyAlignment="1">
      <alignment horizontal="center" vertical="center" wrapText="1"/>
      <protection/>
    </xf>
    <xf numFmtId="2" fontId="16" fillId="0" borderId="0" xfId="97" applyNumberFormat="1" applyFont="1" applyBorder="1" applyAlignment="1">
      <alignment horizontal="center" vertical="center" wrapText="1"/>
      <protection/>
    </xf>
    <xf numFmtId="2" fontId="15" fillId="0" borderId="0" xfId="0" applyNumberFormat="1"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39" fontId="7" fillId="32" borderId="0" xfId="0" applyNumberFormat="1" applyFont="1" applyFill="1" applyAlignment="1">
      <alignment horizontal="center" vertical="center"/>
    </xf>
    <xf numFmtId="187" fontId="7" fillId="32" borderId="0" xfId="0" applyNumberFormat="1" applyFont="1" applyFill="1" applyAlignment="1">
      <alignment horizontal="center" vertical="center" wrapText="1"/>
    </xf>
    <xf numFmtId="4" fontId="7" fillId="32" borderId="0" xfId="72" applyNumberFormat="1" applyFont="1" applyFill="1" applyBorder="1" applyAlignment="1">
      <alignment horizontal="center" vertical="center" wrapText="1"/>
      <protection/>
    </xf>
    <xf numFmtId="187" fontId="7" fillId="0" borderId="11" xfId="0" applyNumberFormat="1" applyFont="1" applyFill="1" applyBorder="1" applyAlignment="1">
      <alignment horizontal="center" vertical="center" wrapText="1"/>
    </xf>
    <xf numFmtId="187" fontId="15" fillId="0" borderId="11" xfId="0" applyNumberFormat="1" applyFont="1" applyFill="1" applyBorder="1" applyAlignment="1">
      <alignment horizontal="center" vertical="center" wrapText="1"/>
    </xf>
    <xf numFmtId="0" fontId="22" fillId="32" borderId="0" xfId="0" applyFont="1" applyFill="1" applyAlignment="1">
      <alignment vertical="center" wrapText="1"/>
    </xf>
    <xf numFmtId="184" fontId="18" fillId="0" borderId="0" xfId="72" applyNumberFormat="1" applyFont="1" applyFill="1" applyBorder="1" applyAlignment="1">
      <alignment horizontal="center" vertical="center" wrapText="1"/>
      <protection/>
    </xf>
    <xf numFmtId="0" fontId="18" fillId="0" borderId="0" xfId="0" applyFont="1" applyFill="1" applyAlignment="1">
      <alignment vertical="center"/>
    </xf>
    <xf numFmtId="0" fontId="15" fillId="32" borderId="0" xfId="0" applyFont="1" applyFill="1" applyBorder="1" applyAlignment="1">
      <alignment vertical="center"/>
    </xf>
    <xf numFmtId="182" fontId="7" fillId="32" borderId="0" xfId="55" applyFont="1" applyFill="1" applyBorder="1" applyAlignment="1">
      <alignment vertical="center" wrapText="1"/>
    </xf>
    <xf numFmtId="182" fontId="7" fillId="32" borderId="0" xfId="55" applyFont="1" applyFill="1" applyBorder="1" applyAlignment="1">
      <alignment vertical="center"/>
    </xf>
    <xf numFmtId="182" fontId="15" fillId="32" borderId="0" xfId="55" applyFont="1" applyFill="1" applyBorder="1" applyAlignment="1">
      <alignment vertical="center" wrapText="1"/>
    </xf>
    <xf numFmtId="182" fontId="15" fillId="32" borderId="0" xfId="55" applyFont="1" applyFill="1" applyBorder="1" applyAlignment="1">
      <alignment vertical="center"/>
    </xf>
    <xf numFmtId="0" fontId="18" fillId="32" borderId="0" xfId="0" applyFont="1" applyFill="1" applyBorder="1" applyAlignment="1">
      <alignment vertical="center"/>
    </xf>
    <xf numFmtId="0" fontId="15" fillId="32" borderId="0" xfId="0" applyFont="1" applyFill="1" applyBorder="1" applyAlignment="1">
      <alignment horizontal="center" vertical="center" wrapText="1"/>
    </xf>
    <xf numFmtId="2" fontId="16" fillId="32" borderId="0" xfId="97" applyNumberFormat="1" applyFont="1" applyFill="1" applyBorder="1" applyAlignment="1">
      <alignment horizontal="center" vertical="center" wrapText="1"/>
      <protection/>
    </xf>
    <xf numFmtId="2" fontId="15" fillId="32" borderId="0" xfId="0" applyNumberFormat="1" applyFont="1" applyFill="1" applyBorder="1" applyAlignment="1">
      <alignment horizontal="center" vertical="center" wrapText="1"/>
    </xf>
    <xf numFmtId="0" fontId="16" fillId="32" borderId="0" xfId="0" applyFont="1" applyFill="1" applyBorder="1" applyAlignment="1">
      <alignment horizontal="center" vertical="center" wrapText="1"/>
    </xf>
    <xf numFmtId="0" fontId="14" fillId="32" borderId="0" xfId="0" applyFont="1" applyFill="1" applyBorder="1" applyAlignment="1">
      <alignment vertical="center" wrapText="1"/>
    </xf>
    <xf numFmtId="0" fontId="14" fillId="32" borderId="0" xfId="0" applyFont="1" applyFill="1" applyBorder="1" applyAlignment="1">
      <alignment vertical="center"/>
    </xf>
    <xf numFmtId="0" fontId="16" fillId="32" borderId="0" xfId="0" applyFont="1" applyFill="1" applyBorder="1" applyAlignment="1">
      <alignment vertical="center" wrapText="1"/>
    </xf>
    <xf numFmtId="0" fontId="16" fillId="32" borderId="0" xfId="0" applyFont="1" applyFill="1" applyBorder="1" applyAlignment="1">
      <alignment vertical="center"/>
    </xf>
    <xf numFmtId="43" fontId="15" fillId="0" borderId="11" xfId="72" applyNumberFormat="1" applyFont="1" applyFill="1" applyBorder="1" applyAlignment="1">
      <alignment horizontal="center" vertical="center" wrapText="1"/>
      <protection/>
    </xf>
    <xf numFmtId="0" fontId="15" fillId="0" borderId="11" xfId="72" applyFont="1" applyFill="1" applyBorder="1" applyAlignment="1">
      <alignment horizontal="center" vertical="center" wrapText="1"/>
      <protection/>
    </xf>
    <xf numFmtId="0" fontId="15" fillId="0" borderId="11" xfId="97" applyFont="1" applyFill="1" applyBorder="1" applyAlignment="1">
      <alignment horizontal="left" vertical="center" wrapText="1"/>
      <protection/>
    </xf>
    <xf numFmtId="43" fontId="15" fillId="0" borderId="11" xfId="72" applyNumberFormat="1" applyFont="1" applyFill="1" applyBorder="1" applyAlignment="1">
      <alignment horizontal="left" vertical="center" wrapText="1"/>
      <protection/>
    </xf>
    <xf numFmtId="43" fontId="9" fillId="0" borderId="11" xfId="72" applyNumberFormat="1" applyFont="1" applyFill="1" applyBorder="1" applyAlignment="1">
      <alignment horizontal="center" vertical="center" wrapText="1"/>
      <protection/>
    </xf>
    <xf numFmtId="0" fontId="15" fillId="32" borderId="11" xfId="97" applyFont="1" applyFill="1" applyBorder="1" applyAlignment="1">
      <alignment horizontal="center" vertical="center" wrapText="1"/>
      <protection/>
    </xf>
    <xf numFmtId="0" fontId="24" fillId="0" borderId="0" xfId="0" applyFont="1" applyAlignment="1">
      <alignment/>
    </xf>
    <xf numFmtId="0" fontId="25" fillId="0" borderId="0" xfId="0" applyFont="1" applyAlignment="1">
      <alignment/>
    </xf>
    <xf numFmtId="0" fontId="23" fillId="0" borderId="0" xfId="0" applyFont="1" applyAlignment="1">
      <alignment/>
    </xf>
    <xf numFmtId="0" fontId="24" fillId="0" borderId="12" xfId="0" applyFont="1" applyBorder="1" applyAlignment="1">
      <alignment wrapText="1"/>
    </xf>
    <xf numFmtId="0" fontId="24" fillId="0" borderId="0" xfId="0" applyFont="1" applyBorder="1" applyAlignment="1">
      <alignment/>
    </xf>
    <xf numFmtId="0" fontId="24" fillId="0" borderId="12" xfId="0" applyFont="1" applyBorder="1" applyAlignment="1">
      <alignment/>
    </xf>
    <xf numFmtId="0" fontId="23" fillId="0" borderId="0" xfId="0" applyFont="1" applyBorder="1" applyAlignment="1">
      <alignment/>
    </xf>
    <xf numFmtId="0" fontId="25" fillId="0" borderId="0" xfId="0" applyFont="1" applyBorder="1" applyAlignment="1">
      <alignment/>
    </xf>
    <xf numFmtId="0" fontId="9" fillId="0" borderId="11" xfId="97" applyFont="1" applyFill="1" applyBorder="1" applyAlignment="1">
      <alignment horizontal="center" vertical="center" wrapText="1"/>
      <protection/>
    </xf>
    <xf numFmtId="0" fontId="8" fillId="0" borderId="11" xfId="72" applyNumberFormat="1" applyFont="1" applyFill="1" applyBorder="1" applyAlignment="1">
      <alignment horizontal="center" vertical="center" wrapText="1"/>
      <protection/>
    </xf>
    <xf numFmtId="0" fontId="23" fillId="0" borderId="11" xfId="0" applyFont="1" applyBorder="1" applyAlignment="1">
      <alignment horizontal="justify" vertical="center" wrapText="1"/>
    </xf>
    <xf numFmtId="0" fontId="25" fillId="0" borderId="11" xfId="0" applyFont="1" applyBorder="1" applyAlignment="1">
      <alignment horizontal="center" vertical="center" wrapText="1"/>
    </xf>
    <xf numFmtId="0" fontId="25" fillId="0" borderId="11" xfId="0" applyFont="1" applyBorder="1" applyAlignment="1">
      <alignment horizontal="justify" vertical="center" wrapText="1"/>
    </xf>
    <xf numFmtId="0" fontId="28" fillId="0" borderId="0" xfId="0" applyFont="1" applyAlignment="1">
      <alignment/>
    </xf>
    <xf numFmtId="0" fontId="8" fillId="0" borderId="11" xfId="0" applyFont="1" applyFill="1" applyBorder="1" applyAlignment="1">
      <alignment vertical="center" wrapText="1"/>
    </xf>
    <xf numFmtId="0" fontId="9" fillId="0" borderId="11" xfId="72" applyFont="1" applyFill="1" applyBorder="1" applyAlignment="1">
      <alignment horizontal="center" vertical="center" wrapText="1"/>
      <protection/>
    </xf>
    <xf numFmtId="0" fontId="8" fillId="0" borderId="11" xfId="97" applyFont="1" applyFill="1" applyBorder="1" applyAlignment="1">
      <alignment horizontal="left" vertical="center" wrapText="1"/>
      <protection/>
    </xf>
    <xf numFmtId="0" fontId="9"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97" applyNumberFormat="1" applyFont="1" applyFill="1" applyBorder="1" applyAlignment="1">
      <alignment horizontal="center" vertical="center"/>
      <protection/>
    </xf>
    <xf numFmtId="184" fontId="8" fillId="0" borderId="11" xfId="72" applyNumberFormat="1" applyFont="1" applyFill="1" applyBorder="1" applyAlignment="1">
      <alignment horizontal="center" vertical="center" wrapText="1"/>
      <protection/>
    </xf>
    <xf numFmtId="0" fontId="8" fillId="0" borderId="11" xfId="97" applyFont="1" applyFill="1" applyBorder="1" applyAlignment="1">
      <alignment horizontal="center" vertical="center" wrapText="1"/>
      <protection/>
    </xf>
    <xf numFmtId="4" fontId="8" fillId="0" borderId="11" xfId="97" applyNumberFormat="1" applyFont="1" applyFill="1" applyBorder="1" applyAlignment="1">
      <alignment horizontal="center" vertical="center"/>
      <protection/>
    </xf>
    <xf numFmtId="0" fontId="8" fillId="0" borderId="11" xfId="100" applyNumberFormat="1" applyFont="1" applyFill="1" applyBorder="1" applyAlignment="1">
      <alignment horizontal="center" vertical="center" wrapText="1"/>
      <protection/>
    </xf>
    <xf numFmtId="0" fontId="8" fillId="0" borderId="11" xfId="101" applyFont="1" applyFill="1" applyBorder="1" applyAlignment="1">
      <alignment horizontal="left" vertical="center" wrapText="1"/>
      <protection/>
    </xf>
    <xf numFmtId="0" fontId="8" fillId="0" borderId="11" xfId="75" applyFont="1" applyFill="1" applyBorder="1" applyAlignment="1">
      <alignment horizontal="center" vertical="center" wrapText="1"/>
      <protection/>
    </xf>
    <xf numFmtId="4" fontId="8" fillId="0" borderId="11" xfId="75" applyNumberFormat="1" applyFont="1" applyFill="1" applyBorder="1" applyAlignment="1">
      <alignment horizontal="center" vertical="center" wrapText="1"/>
      <protection/>
    </xf>
    <xf numFmtId="0" fontId="9" fillId="0" borderId="11" xfId="100" applyNumberFormat="1" applyFont="1" applyFill="1" applyBorder="1" applyAlignment="1">
      <alignment horizontal="center" vertical="center" wrapText="1"/>
      <protection/>
    </xf>
    <xf numFmtId="0" fontId="9" fillId="0" borderId="11" xfId="101" applyFont="1" applyFill="1" applyBorder="1" applyAlignment="1">
      <alignment horizontal="center" vertical="center" wrapText="1"/>
      <protection/>
    </xf>
    <xf numFmtId="184" fontId="9" fillId="0" borderId="11" xfId="72" applyNumberFormat="1" applyFont="1" applyFill="1" applyBorder="1" applyAlignment="1">
      <alignment horizontal="center" vertical="center" wrapText="1"/>
      <protection/>
    </xf>
    <xf numFmtId="0" fontId="9" fillId="0" borderId="11" xfId="75" applyFont="1" applyFill="1" applyBorder="1" applyAlignment="1">
      <alignment horizontal="center" vertical="center" wrapText="1"/>
      <protection/>
    </xf>
    <xf numFmtId="4" fontId="9" fillId="0" borderId="11" xfId="75" applyNumberFormat="1" applyFont="1" applyFill="1" applyBorder="1" applyAlignment="1">
      <alignment horizontal="center" vertical="center" wrapText="1"/>
      <protection/>
    </xf>
    <xf numFmtId="4" fontId="8" fillId="0" borderId="11" xfId="72" applyNumberFormat="1" applyFont="1" applyFill="1" applyBorder="1" applyAlignment="1">
      <alignment horizontal="center" vertical="center" wrapText="1"/>
      <protection/>
    </xf>
    <xf numFmtId="0" fontId="8" fillId="0" borderId="11" xfId="102" applyFont="1" applyFill="1" applyBorder="1" applyAlignment="1">
      <alignment horizontal="center" vertical="center" wrapText="1"/>
      <protection/>
    </xf>
    <xf numFmtId="0" fontId="9" fillId="0" borderId="11" xfId="97" applyNumberFormat="1" applyFont="1" applyFill="1" applyBorder="1" applyAlignment="1">
      <alignment horizontal="center" vertical="center"/>
      <protection/>
    </xf>
    <xf numFmtId="0" fontId="9" fillId="0" borderId="11" xfId="0" applyFont="1" applyFill="1" applyBorder="1" applyAlignment="1">
      <alignment horizontal="center" vertical="center" wrapText="1"/>
    </xf>
    <xf numFmtId="4" fontId="9" fillId="0" borderId="11" xfId="97" applyNumberFormat="1" applyFont="1" applyFill="1" applyBorder="1" applyAlignment="1">
      <alignment horizontal="center" vertical="center"/>
      <protection/>
    </xf>
    <xf numFmtId="4" fontId="8"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 fontId="9" fillId="0" borderId="11" xfId="72" applyNumberFormat="1" applyFont="1" applyFill="1" applyBorder="1" applyAlignment="1">
      <alignment horizontal="center" vertical="center" wrapText="1"/>
      <protection/>
    </xf>
    <xf numFmtId="4" fontId="9" fillId="0" borderId="11" xfId="55" applyNumberFormat="1" applyFont="1" applyFill="1" applyBorder="1" applyAlignment="1">
      <alignment horizontal="center" vertical="center"/>
    </xf>
    <xf numFmtId="1" fontId="8" fillId="0" borderId="11" xfId="102"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4" fontId="8" fillId="0" borderId="11" xfId="97" applyNumberFormat="1" applyFont="1" applyFill="1" applyBorder="1" applyAlignment="1">
      <alignment horizontal="center" vertical="center" wrapText="1"/>
      <protection/>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8" fillId="0" borderId="11" xfId="0" applyNumberFormat="1" applyFont="1" applyFill="1" applyBorder="1" applyAlignment="1">
      <alignment horizontal="center" vertical="center"/>
    </xf>
    <xf numFmtId="49" fontId="8" fillId="0" borderId="11" xfId="72" applyNumberFormat="1" applyFont="1" applyFill="1" applyBorder="1" applyAlignment="1">
      <alignment horizontal="center" vertical="center" wrapText="1"/>
      <protection/>
    </xf>
    <xf numFmtId="2" fontId="8" fillId="0" borderId="11" xfId="0" applyNumberFormat="1" applyFont="1" applyFill="1" applyBorder="1" applyAlignment="1">
      <alignment horizontal="center" vertical="center"/>
    </xf>
    <xf numFmtId="0" fontId="8" fillId="0" borderId="11" xfId="72" applyFont="1" applyFill="1" applyBorder="1" applyAlignment="1">
      <alignment horizontal="center" vertical="center" wrapText="1"/>
      <protection/>
    </xf>
    <xf numFmtId="1" fontId="7" fillId="0" borderId="11"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1" fontId="7" fillId="0" borderId="11" xfId="72" applyNumberFormat="1" applyFont="1" applyFill="1" applyBorder="1" applyAlignment="1">
      <alignment horizontal="center" vertical="center" wrapText="1"/>
      <protection/>
    </xf>
    <xf numFmtId="0" fontId="7" fillId="0" borderId="11" xfId="97" applyFont="1" applyFill="1" applyBorder="1" applyAlignment="1">
      <alignment horizontal="left" vertical="center" wrapText="1"/>
      <protection/>
    </xf>
    <xf numFmtId="184" fontId="7" fillId="0" borderId="11" xfId="72" applyNumberFormat="1" applyFont="1" applyFill="1" applyBorder="1" applyAlignment="1">
      <alignment horizontal="center" vertical="center" wrapText="1"/>
      <protection/>
    </xf>
    <xf numFmtId="4" fontId="7" fillId="0" borderId="11" xfId="82" applyNumberFormat="1" applyFont="1" applyFill="1" applyBorder="1" applyAlignment="1">
      <alignment horizontal="center" vertical="center" wrapText="1"/>
      <protection/>
    </xf>
    <xf numFmtId="4" fontId="7" fillId="0" borderId="11" xfId="72" applyNumberFormat="1" applyFont="1" applyFill="1" applyBorder="1" applyAlignment="1">
      <alignment horizontal="center" vertical="center" wrapText="1"/>
      <protection/>
    </xf>
    <xf numFmtId="4" fontId="7" fillId="0" borderId="11" xfId="0" applyNumberFormat="1" applyFont="1" applyFill="1" applyBorder="1" applyAlignment="1">
      <alignment horizontal="center" vertical="center" wrapText="1"/>
    </xf>
    <xf numFmtId="184" fontId="15" fillId="0" borderId="11" xfId="72" applyNumberFormat="1" applyFont="1" applyFill="1" applyBorder="1" applyAlignment="1">
      <alignment horizontal="center" vertical="center" wrapText="1"/>
      <protection/>
    </xf>
    <xf numFmtId="4" fontId="15" fillId="0" borderId="11" xfId="82" applyNumberFormat="1" applyFont="1" applyFill="1" applyBorder="1" applyAlignment="1">
      <alignment horizontal="center" vertical="center" wrapText="1"/>
      <protection/>
    </xf>
    <xf numFmtId="0" fontId="15"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97" applyFont="1" applyFill="1" applyBorder="1" applyAlignment="1">
      <alignment horizontal="center" vertical="center" wrapText="1"/>
      <protection/>
    </xf>
    <xf numFmtId="4" fontId="7" fillId="0" borderId="11" xfId="55" applyNumberFormat="1" applyFont="1" applyFill="1" applyBorder="1" applyAlignment="1">
      <alignment horizontal="center" vertical="center"/>
    </xf>
    <xf numFmtId="4" fontId="15" fillId="0" borderId="11" xfId="55" applyNumberFormat="1" applyFont="1" applyFill="1" applyBorder="1" applyAlignment="1">
      <alignment horizontal="center" vertical="center"/>
    </xf>
    <xf numFmtId="2" fontId="7" fillId="0" borderId="11" xfId="97" applyNumberFormat="1" applyFont="1" applyFill="1" applyBorder="1" applyAlignment="1">
      <alignment horizontal="left" vertical="center" wrapText="1"/>
      <protection/>
    </xf>
    <xf numFmtId="2" fontId="7" fillId="0" borderId="11" xfId="97" applyNumberFormat="1" applyFont="1" applyFill="1" applyBorder="1" applyAlignment="1">
      <alignment horizontal="center" vertical="center" wrapText="1"/>
      <protection/>
    </xf>
    <xf numFmtId="4" fontId="7" fillId="0" borderId="11" xfId="97" applyNumberFormat="1" applyFont="1" applyFill="1" applyBorder="1" applyAlignment="1">
      <alignment horizontal="center" vertical="center"/>
      <protection/>
    </xf>
    <xf numFmtId="3" fontId="7" fillId="0" borderId="11" xfId="72" applyNumberFormat="1" applyFont="1" applyFill="1" applyBorder="1" applyAlignment="1">
      <alignment horizontal="center" vertical="center" wrapText="1"/>
      <protection/>
    </xf>
    <xf numFmtId="2" fontId="7" fillId="0" borderId="11" xfId="76" applyNumberFormat="1" applyFont="1" applyFill="1" applyBorder="1" applyAlignment="1">
      <alignment horizontal="left" vertical="center" wrapText="1"/>
      <protection/>
    </xf>
    <xf numFmtId="2" fontId="15" fillId="0" borderId="11" xfId="97" applyNumberFormat="1" applyFont="1" applyFill="1" applyBorder="1" applyAlignment="1">
      <alignment horizontal="center" vertical="center" wrapText="1"/>
      <protection/>
    </xf>
    <xf numFmtId="4" fontId="7" fillId="0" borderId="11" xfId="44" applyNumberFormat="1" applyFont="1" applyFill="1" applyBorder="1" applyAlignment="1">
      <alignment horizontal="center" vertical="center" wrapText="1"/>
    </xf>
    <xf numFmtId="4" fontId="7" fillId="0" borderId="11" xfId="104" applyNumberFormat="1" applyFont="1" applyFill="1" applyBorder="1" applyAlignment="1">
      <alignment horizontal="center" vertical="center" wrapText="1"/>
      <protection/>
    </xf>
    <xf numFmtId="0" fontId="7" fillId="0" borderId="11" xfId="95" applyFont="1" applyFill="1" applyBorder="1" applyAlignment="1">
      <alignment horizontal="center" vertical="center" wrapText="1"/>
      <protection/>
    </xf>
    <xf numFmtId="182" fontId="7" fillId="0" borderId="11" xfId="55"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0" fontId="15" fillId="0" borderId="11" xfId="95" applyFont="1" applyFill="1" applyBorder="1" applyAlignment="1">
      <alignment horizontal="center" vertical="center" wrapText="1"/>
      <protection/>
    </xf>
    <xf numFmtId="182" fontId="15" fillId="0" borderId="11" xfId="55" applyFont="1" applyFill="1" applyBorder="1" applyAlignment="1">
      <alignment horizontal="center" vertical="center" wrapText="1"/>
    </xf>
    <xf numFmtId="4" fontId="7" fillId="0" borderId="11" xfId="75" applyNumberFormat="1" applyFont="1" applyFill="1" applyBorder="1" applyAlignment="1">
      <alignment horizontal="center" vertical="center" wrapText="1"/>
      <protection/>
    </xf>
    <xf numFmtId="1" fontId="7" fillId="0" borderId="11" xfId="0" applyNumberFormat="1" applyFont="1" applyFill="1" applyBorder="1" applyAlignment="1">
      <alignment horizontal="center" vertical="center"/>
    </xf>
    <xf numFmtId="0" fontId="7" fillId="0" borderId="11" xfId="80" applyFont="1" applyFill="1" applyBorder="1" applyAlignment="1">
      <alignment horizontal="left" vertical="center" wrapText="1"/>
      <protection/>
    </xf>
    <xf numFmtId="0" fontId="7" fillId="0" borderId="11" xfId="80" applyFont="1" applyFill="1" applyBorder="1" applyAlignment="1">
      <alignment horizontal="center" vertical="center" wrapText="1"/>
      <protection/>
    </xf>
    <xf numFmtId="4" fontId="7" fillId="0" borderId="11" xfId="80" applyNumberFormat="1" applyFont="1" applyFill="1" applyBorder="1" applyAlignment="1">
      <alignment horizontal="center" vertical="center"/>
      <protection/>
    </xf>
    <xf numFmtId="3" fontId="7" fillId="0" borderId="11" xfId="80" applyNumberFormat="1" applyFont="1" applyFill="1" applyBorder="1" applyAlignment="1">
      <alignment horizontal="center" vertical="center"/>
      <protection/>
    </xf>
    <xf numFmtId="4" fontId="7" fillId="0" borderId="11" xfId="97" applyNumberFormat="1" applyFont="1" applyFill="1" applyBorder="1" applyAlignment="1">
      <alignment horizontal="center" vertical="center" wrapText="1"/>
      <protection/>
    </xf>
    <xf numFmtId="0" fontId="7" fillId="0" borderId="11" xfId="102" applyFont="1" applyFill="1" applyBorder="1" applyAlignment="1">
      <alignment horizontal="center" vertical="center" wrapText="1"/>
      <protection/>
    </xf>
    <xf numFmtId="0" fontId="7" fillId="0" borderId="11" xfId="75" applyFont="1" applyFill="1" applyBorder="1" applyAlignment="1">
      <alignment horizontal="center"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7" fillId="0" borderId="11" xfId="101" applyFont="1" applyFill="1" applyBorder="1" applyAlignment="1">
      <alignment horizontal="left" vertical="center" wrapText="1"/>
      <protection/>
    </xf>
    <xf numFmtId="0" fontId="7" fillId="0" borderId="11" xfId="99" applyFont="1" applyFill="1" applyBorder="1" applyAlignment="1">
      <alignment horizontal="center" vertical="center" wrapText="1"/>
      <protection/>
    </xf>
    <xf numFmtId="1" fontId="7" fillId="0" borderId="11" xfId="97" applyNumberFormat="1" applyFont="1" applyFill="1" applyBorder="1" applyAlignment="1">
      <alignment horizontal="center" vertical="center"/>
      <protection/>
    </xf>
    <xf numFmtId="1" fontId="15" fillId="0" borderId="11" xfId="97" applyNumberFormat="1" applyFont="1" applyFill="1" applyBorder="1" applyAlignment="1">
      <alignment horizontal="center" vertical="center"/>
      <protection/>
    </xf>
    <xf numFmtId="4" fontId="15" fillId="0" borderId="11" xfId="0" applyNumberFormat="1" applyFont="1" applyFill="1" applyBorder="1" applyAlignment="1">
      <alignment horizontal="center" vertical="center" wrapText="1"/>
    </xf>
    <xf numFmtId="3" fontId="15" fillId="0" borderId="11" xfId="0" applyNumberFormat="1" applyFont="1" applyFill="1" applyBorder="1" applyAlignment="1">
      <alignment horizontal="center" vertical="center" wrapText="1"/>
    </xf>
    <xf numFmtId="1" fontId="15" fillId="0" borderId="11" xfId="100" applyNumberFormat="1" applyFont="1" applyFill="1" applyBorder="1" applyAlignment="1">
      <alignment horizontal="center" vertical="center" wrapText="1"/>
      <protection/>
    </xf>
    <xf numFmtId="0" fontId="15" fillId="0" borderId="11" xfId="101" applyFont="1" applyFill="1" applyBorder="1" applyAlignment="1">
      <alignment horizontal="center" vertical="center" wrapText="1"/>
      <protection/>
    </xf>
    <xf numFmtId="0" fontId="15" fillId="0" borderId="11" xfId="99" applyFont="1" applyFill="1" applyBorder="1" applyAlignment="1">
      <alignment horizontal="center" vertical="center" wrapText="1"/>
      <protection/>
    </xf>
    <xf numFmtId="0" fontId="15" fillId="0" borderId="11" xfId="75" applyFont="1" applyFill="1" applyBorder="1" applyAlignment="1">
      <alignment horizontal="center" vertical="center" wrapText="1"/>
      <protection/>
    </xf>
    <xf numFmtId="4" fontId="15" fillId="0" borderId="11" xfId="75" applyNumberFormat="1" applyFont="1" applyFill="1" applyBorder="1" applyAlignment="1">
      <alignment horizontal="center" vertical="center" wrapText="1"/>
      <protection/>
    </xf>
    <xf numFmtId="0" fontId="15" fillId="0" borderId="11" xfId="97" applyFont="1" applyFill="1" applyBorder="1" applyAlignment="1">
      <alignment vertical="center" wrapText="1"/>
      <protection/>
    </xf>
    <xf numFmtId="4" fontId="15" fillId="0" borderId="11" xfId="100" applyNumberFormat="1" applyFont="1" applyFill="1" applyBorder="1" applyAlignment="1">
      <alignment horizontal="center" vertical="center" wrapText="1"/>
      <protection/>
    </xf>
    <xf numFmtId="4" fontId="7" fillId="0" borderId="11" xfId="100" applyNumberFormat="1" applyFont="1" applyFill="1" applyBorder="1" applyAlignment="1">
      <alignment horizontal="center" vertical="center" wrapText="1"/>
      <protection/>
    </xf>
    <xf numFmtId="4" fontId="7" fillId="32" borderId="11" xfId="75" applyNumberFormat="1" applyFont="1" applyFill="1" applyBorder="1" applyAlignment="1">
      <alignment horizontal="center" vertical="center" wrapText="1"/>
      <protection/>
    </xf>
    <xf numFmtId="1" fontId="7" fillId="0" borderId="11" xfId="0" applyNumberFormat="1" applyFont="1" applyFill="1" applyBorder="1" applyAlignment="1">
      <alignment horizontal="left" vertical="center" wrapText="1"/>
    </xf>
    <xf numFmtId="0" fontId="7" fillId="0" borderId="11" xfId="98" applyFont="1" applyFill="1" applyBorder="1" applyAlignment="1">
      <alignment horizontal="center" vertical="center" wrapText="1"/>
      <protection/>
    </xf>
    <xf numFmtId="3" fontId="7" fillId="0" borderId="11" xfId="97" applyNumberFormat="1" applyFont="1" applyFill="1" applyBorder="1" applyAlignment="1">
      <alignment horizontal="center" vertical="center" wrapText="1"/>
      <protection/>
    </xf>
    <xf numFmtId="49" fontId="7" fillId="0" borderId="11" xfId="72" applyNumberFormat="1" applyFont="1" applyFill="1" applyBorder="1" applyAlignment="1">
      <alignment horizontal="center" vertical="center" wrapText="1"/>
      <protection/>
    </xf>
    <xf numFmtId="4" fontId="7" fillId="0" borderId="11" xfId="76" applyNumberFormat="1" applyFont="1" applyFill="1" applyBorder="1" applyAlignment="1">
      <alignment horizontal="center" vertical="center" wrapText="1"/>
      <protection/>
    </xf>
    <xf numFmtId="1" fontId="7" fillId="0" borderId="11" xfId="0" applyNumberFormat="1" applyFont="1" applyFill="1" applyBorder="1" applyAlignment="1">
      <alignment horizontal="centerContinuous" vertical="center"/>
    </xf>
    <xf numFmtId="182" fontId="15" fillId="0" borderId="11" xfId="55" applyFont="1" applyFill="1" applyBorder="1" applyAlignment="1">
      <alignment horizontal="center" vertical="center"/>
    </xf>
    <xf numFmtId="184" fontId="15" fillId="32" borderId="11" xfId="72" applyNumberFormat="1" applyFont="1" applyFill="1" applyBorder="1" applyAlignment="1">
      <alignment horizontal="center" vertical="center" wrapText="1"/>
      <protection/>
    </xf>
    <xf numFmtId="39" fontId="15" fillId="32" borderId="11" xfId="55" applyNumberFormat="1" applyFont="1" applyFill="1" applyBorder="1" applyAlignment="1">
      <alignment horizontal="center" vertical="center"/>
    </xf>
    <xf numFmtId="182" fontId="7" fillId="32" borderId="11" xfId="55" applyFont="1" applyFill="1" applyBorder="1" applyAlignment="1">
      <alignment horizontal="center" vertical="center"/>
    </xf>
    <xf numFmtId="1" fontId="16" fillId="0" borderId="11" xfId="72" applyNumberFormat="1" applyFont="1" applyFill="1" applyBorder="1" applyAlignment="1">
      <alignment horizontal="center" vertical="center" wrapText="1"/>
      <protection/>
    </xf>
    <xf numFmtId="43" fontId="16" fillId="32" borderId="11" xfId="72" applyNumberFormat="1" applyFont="1" applyFill="1" applyBorder="1" applyAlignment="1">
      <alignment horizontal="center" vertical="center" wrapText="1"/>
      <protection/>
    </xf>
    <xf numFmtId="184" fontId="16" fillId="32" borderId="11" xfId="72" applyNumberFormat="1" applyFont="1" applyFill="1" applyBorder="1" applyAlignment="1">
      <alignment horizontal="center" vertical="center" wrapText="1"/>
      <protection/>
    </xf>
    <xf numFmtId="39" fontId="16" fillId="32" borderId="11" xfId="55" applyNumberFormat="1" applyFont="1" applyFill="1" applyBorder="1" applyAlignment="1">
      <alignment horizontal="center" vertical="center"/>
    </xf>
    <xf numFmtId="182" fontId="16" fillId="32" borderId="11" xfId="55" applyFont="1" applyFill="1" applyBorder="1" applyAlignment="1">
      <alignment horizontal="center" vertical="center"/>
    </xf>
    <xf numFmtId="0" fontId="7" fillId="32" borderId="11" xfId="97" applyFont="1" applyFill="1" applyBorder="1" applyAlignment="1">
      <alignment horizontal="left" vertical="center" wrapText="1"/>
      <protection/>
    </xf>
    <xf numFmtId="184" fontId="7" fillId="32" borderId="11" xfId="72" applyNumberFormat="1" applyFont="1" applyFill="1" applyBorder="1" applyAlignment="1">
      <alignment horizontal="center" vertical="center" wrapText="1"/>
      <protection/>
    </xf>
    <xf numFmtId="0" fontId="7" fillId="32" borderId="11" xfId="97" applyFont="1" applyFill="1" applyBorder="1" applyAlignment="1">
      <alignment horizontal="center" vertical="center" wrapText="1"/>
      <protection/>
    </xf>
    <xf numFmtId="0" fontId="7" fillId="32" borderId="11" xfId="0" applyFont="1" applyFill="1" applyBorder="1" applyAlignment="1">
      <alignment horizontal="center" vertical="center" wrapText="1"/>
    </xf>
    <xf numFmtId="1" fontId="16" fillId="0" borderId="11" xfId="0" applyNumberFormat="1" applyFont="1" applyFill="1" applyBorder="1" applyAlignment="1">
      <alignment horizontal="center" vertical="center" wrapText="1"/>
    </xf>
    <xf numFmtId="0" fontId="16" fillId="32" borderId="11" xfId="72" applyFont="1" applyFill="1" applyBorder="1" applyAlignment="1">
      <alignment horizontal="center" vertical="center" wrapText="1"/>
      <protection/>
    </xf>
    <xf numFmtId="39" fontId="16" fillId="32" borderId="11" xfId="72" applyNumberFormat="1" applyFont="1" applyFill="1" applyBorder="1" applyAlignment="1">
      <alignment horizontal="center" vertical="center" wrapText="1"/>
      <protection/>
    </xf>
    <xf numFmtId="0" fontId="16" fillId="32" borderId="11" xfId="97" applyFont="1" applyFill="1" applyBorder="1" applyAlignment="1">
      <alignment horizontal="center" vertical="center" wrapText="1"/>
      <protection/>
    </xf>
    <xf numFmtId="4" fontId="7" fillId="32" borderId="11" xfId="72" applyNumberFormat="1" applyFont="1" applyFill="1" applyBorder="1" applyAlignment="1">
      <alignment horizontal="center" vertical="center" wrapText="1"/>
      <protection/>
    </xf>
    <xf numFmtId="0" fontId="7" fillId="32" borderId="11" xfId="0" applyFont="1" applyFill="1" applyBorder="1" applyAlignment="1">
      <alignment vertical="center" wrapText="1"/>
    </xf>
    <xf numFmtId="0" fontId="7" fillId="32" borderId="11" xfId="72" applyNumberFormat="1" applyFont="1" applyFill="1" applyBorder="1" applyAlignment="1">
      <alignment horizontal="center" vertical="center" wrapText="1"/>
      <protection/>
    </xf>
    <xf numFmtId="39" fontId="7" fillId="32" borderId="11" xfId="0" applyNumberFormat="1" applyFont="1" applyFill="1" applyBorder="1" applyAlignment="1">
      <alignment vertical="center"/>
    </xf>
    <xf numFmtId="0" fontId="16" fillId="0" borderId="11" xfId="101" applyFont="1" applyBorder="1" applyAlignment="1">
      <alignment horizontal="center" vertical="center" wrapText="1"/>
      <protection/>
    </xf>
    <xf numFmtId="0" fontId="16" fillId="0" borderId="11" xfId="99" applyFont="1" applyBorder="1" applyAlignment="1">
      <alignment horizontal="center" vertical="center" wrapText="1"/>
      <protection/>
    </xf>
    <xf numFmtId="0" fontId="16" fillId="0" borderId="11" xfId="75" applyFont="1" applyBorder="1" applyAlignment="1">
      <alignment horizontal="center" vertical="center" wrapText="1"/>
      <protection/>
    </xf>
    <xf numFmtId="4" fontId="16" fillId="0" borderId="11" xfId="75" applyNumberFormat="1" applyFont="1" applyBorder="1" applyAlignment="1">
      <alignment horizontal="center" vertical="center" wrapText="1"/>
      <protection/>
    </xf>
    <xf numFmtId="0" fontId="16" fillId="0" borderId="11" xfId="97" applyFont="1" applyBorder="1" applyAlignment="1">
      <alignment horizontal="center" vertical="center" wrapText="1"/>
      <protection/>
    </xf>
    <xf numFmtId="0" fontId="16" fillId="0" borderId="11" xfId="104" applyFont="1" applyBorder="1" applyAlignment="1">
      <alignment horizontal="center" vertical="center" wrapText="1"/>
      <protection/>
    </xf>
    <xf numFmtId="2" fontId="16" fillId="32" borderId="11" xfId="0" applyNumberFormat="1" applyFont="1" applyFill="1" applyBorder="1" applyAlignment="1">
      <alignment horizontal="center" vertical="center" wrapText="1"/>
    </xf>
    <xf numFmtId="0" fontId="7" fillId="0" borderId="11" xfId="101" applyFont="1" applyBorder="1" applyAlignment="1">
      <alignment horizontal="left" vertical="center" wrapText="1"/>
      <protection/>
    </xf>
    <xf numFmtId="0" fontId="7" fillId="0" borderId="11" xfId="99" applyFont="1" applyBorder="1" applyAlignment="1">
      <alignment horizontal="center" vertical="center" wrapText="1"/>
      <protection/>
    </xf>
    <xf numFmtId="0" fontId="7" fillId="0" borderId="11" xfId="75" applyFont="1" applyBorder="1" applyAlignment="1">
      <alignment horizontal="center" vertical="center" wrapText="1"/>
      <protection/>
    </xf>
    <xf numFmtId="4" fontId="7" fillId="0" borderId="11" xfId="75" applyNumberFormat="1" applyFont="1" applyBorder="1" applyAlignment="1">
      <alignment horizontal="center" vertical="center" wrapText="1"/>
      <protection/>
    </xf>
    <xf numFmtId="4" fontId="7" fillId="0" borderId="11" xfId="100" applyNumberFormat="1" applyFont="1" applyBorder="1" applyAlignment="1">
      <alignment horizontal="center" vertical="center"/>
      <protection/>
    </xf>
    <xf numFmtId="2" fontId="7" fillId="32" borderId="11" xfId="0" applyNumberFormat="1" applyFont="1" applyFill="1" applyBorder="1" applyAlignment="1">
      <alignment horizontal="center" vertical="center"/>
    </xf>
    <xf numFmtId="0" fontId="7" fillId="0" borderId="11" xfId="97" applyFont="1" applyBorder="1" applyAlignment="1">
      <alignment horizontal="center" vertical="center" wrapText="1"/>
      <protection/>
    </xf>
    <xf numFmtId="2" fontId="7" fillId="32" borderId="11" xfId="0" applyNumberFormat="1" applyFont="1" applyFill="1" applyBorder="1" applyAlignment="1">
      <alignment vertical="center" wrapText="1"/>
    </xf>
    <xf numFmtId="0" fontId="15" fillId="32" borderId="11" xfId="0" applyFont="1" applyFill="1" applyBorder="1" applyAlignment="1">
      <alignment horizontal="center" vertical="center" wrapText="1"/>
    </xf>
    <xf numFmtId="1" fontId="16" fillId="0" borderId="11" xfId="0" applyNumberFormat="1" applyFont="1" applyFill="1" applyBorder="1" applyAlignment="1">
      <alignment horizontal="center" vertical="center"/>
    </xf>
    <xf numFmtId="0" fontId="16" fillId="32" borderId="11" xfId="0" applyFont="1" applyFill="1" applyBorder="1" applyAlignment="1">
      <alignment horizontal="center" vertical="center" wrapText="1"/>
    </xf>
    <xf numFmtId="0" fontId="7" fillId="0" borderId="11" xfId="97" applyFont="1" applyBorder="1" applyAlignment="1">
      <alignment horizontal="left" vertical="center" wrapText="1"/>
      <protection/>
    </xf>
    <xf numFmtId="184" fontId="7" fillId="0" borderId="11" xfId="72" applyNumberFormat="1" applyFont="1" applyBorder="1" applyAlignment="1">
      <alignment horizontal="center" vertical="center" wrapText="1"/>
      <protection/>
    </xf>
    <xf numFmtId="39" fontId="7" fillId="0" borderId="11" xfId="72" applyNumberFormat="1" applyFont="1" applyBorder="1" applyAlignment="1">
      <alignment horizontal="center" vertical="center" wrapText="1"/>
      <protection/>
    </xf>
    <xf numFmtId="4" fontId="7" fillId="0" borderId="11" xfId="72" applyNumberFormat="1" applyFont="1" applyBorder="1" applyAlignment="1">
      <alignment horizontal="center" vertical="center" wrapText="1"/>
      <protection/>
    </xf>
    <xf numFmtId="0" fontId="15" fillId="0" borderId="11" xfId="97" applyFont="1" applyBorder="1" applyAlignment="1">
      <alignment horizontal="center" vertical="center" wrapText="1"/>
      <protection/>
    </xf>
    <xf numFmtId="184" fontId="15" fillId="0" borderId="11" xfId="72" applyNumberFormat="1" applyFont="1" applyBorder="1" applyAlignment="1">
      <alignment horizontal="center" vertical="center" wrapText="1"/>
      <protection/>
    </xf>
    <xf numFmtId="39" fontId="15" fillId="0" borderId="11" xfId="72" applyNumberFormat="1" applyFont="1" applyBorder="1" applyAlignment="1">
      <alignment horizontal="center" vertical="center" wrapText="1"/>
      <protection/>
    </xf>
    <xf numFmtId="184" fontId="16" fillId="0" borderId="11" xfId="72" applyNumberFormat="1" applyFont="1" applyBorder="1" applyAlignment="1">
      <alignment horizontal="center" vertical="center" wrapText="1"/>
      <protection/>
    </xf>
    <xf numFmtId="39" fontId="16" fillId="0" borderId="11" xfId="72" applyNumberFormat="1" applyFont="1" applyBorder="1" applyAlignment="1">
      <alignment horizontal="center" vertical="center" wrapText="1"/>
      <protection/>
    </xf>
    <xf numFmtId="0" fontId="7" fillId="32" borderId="11" xfId="100" applyFont="1" applyFill="1" applyBorder="1" applyAlignment="1">
      <alignment horizontal="center" vertical="center" wrapText="1"/>
      <protection/>
    </xf>
    <xf numFmtId="39" fontId="7" fillId="32" borderId="11" xfId="72" applyNumberFormat="1" applyFont="1" applyFill="1" applyBorder="1" applyAlignment="1">
      <alignment horizontal="center" vertical="center" wrapText="1"/>
      <protection/>
    </xf>
    <xf numFmtId="4" fontId="15" fillId="32" borderId="11" xfId="97" applyNumberFormat="1" applyFont="1" applyFill="1" applyBorder="1" applyAlignment="1">
      <alignment horizontal="center" vertical="center"/>
      <protection/>
    </xf>
    <xf numFmtId="0" fontId="15" fillId="32" borderId="11" xfId="97" applyNumberFormat="1" applyFont="1" applyFill="1" applyBorder="1" applyAlignment="1">
      <alignment horizontal="center" vertical="center" wrapText="1"/>
      <protection/>
    </xf>
    <xf numFmtId="2" fontId="7" fillId="32" borderId="11" xfId="97" applyNumberFormat="1" applyFont="1" applyFill="1" applyBorder="1" applyAlignment="1">
      <alignment horizontal="center" vertical="center" wrapText="1"/>
      <protection/>
    </xf>
    <xf numFmtId="1" fontId="16" fillId="0" borderId="11" xfId="97" applyNumberFormat="1" applyFont="1" applyFill="1" applyBorder="1" applyAlignment="1">
      <alignment horizontal="center" vertical="center"/>
      <protection/>
    </xf>
    <xf numFmtId="4" fontId="16" fillId="32" borderId="11" xfId="97" applyNumberFormat="1" applyFont="1" applyFill="1" applyBorder="1" applyAlignment="1">
      <alignment horizontal="center" vertical="center"/>
      <protection/>
    </xf>
    <xf numFmtId="0" fontId="16" fillId="32" borderId="11" xfId="97" applyNumberFormat="1" applyFont="1" applyFill="1" applyBorder="1" applyAlignment="1">
      <alignment horizontal="center" vertical="center" wrapText="1"/>
      <protection/>
    </xf>
    <xf numFmtId="0" fontId="14" fillId="32" borderId="11" xfId="97" applyFont="1" applyFill="1" applyBorder="1" applyAlignment="1">
      <alignment horizontal="center" vertical="center" wrapText="1"/>
      <protection/>
    </xf>
    <xf numFmtId="2" fontId="14" fillId="32" borderId="11" xfId="97" applyNumberFormat="1" applyFont="1" applyFill="1" applyBorder="1" applyAlignment="1">
      <alignment horizontal="center" vertical="center" wrapText="1"/>
      <protection/>
    </xf>
    <xf numFmtId="1" fontId="7" fillId="0" borderId="11" xfId="103" applyNumberFormat="1" applyFont="1" applyFill="1" applyBorder="1" applyAlignment="1">
      <alignment horizontal="center" vertical="center"/>
      <protection/>
    </xf>
    <xf numFmtId="0" fontId="7" fillId="32" borderId="11" xfId="75" applyFont="1" applyFill="1" applyBorder="1" applyAlignment="1">
      <alignment horizontal="center" vertical="center" wrapText="1"/>
      <protection/>
    </xf>
    <xf numFmtId="4" fontId="14" fillId="32" borderId="11" xfId="100" applyNumberFormat="1" applyFont="1" applyFill="1" applyBorder="1" applyAlignment="1">
      <alignment horizontal="center" vertical="center"/>
      <protection/>
    </xf>
    <xf numFmtId="4" fontId="15" fillId="32" borderId="11" xfId="75" applyNumberFormat="1" applyFont="1" applyFill="1" applyBorder="1" applyAlignment="1">
      <alignment horizontal="center" vertical="center" wrapText="1"/>
      <protection/>
    </xf>
    <xf numFmtId="0" fontId="7" fillId="32" borderId="11" xfId="0" applyNumberFormat="1" applyFont="1" applyFill="1" applyBorder="1" applyAlignment="1">
      <alignment horizontal="center" vertical="center" wrapText="1"/>
    </xf>
    <xf numFmtId="2" fontId="7" fillId="32" borderId="11" xfId="100" applyNumberFormat="1" applyFont="1" applyFill="1" applyBorder="1" applyAlignment="1">
      <alignment horizontal="center" vertical="center" wrapText="1"/>
      <protection/>
    </xf>
    <xf numFmtId="1" fontId="7" fillId="0" borderId="11" xfId="100" applyNumberFormat="1" applyFont="1" applyFill="1" applyBorder="1" applyAlignment="1">
      <alignment horizontal="center" vertical="center" wrapText="1"/>
      <protection/>
    </xf>
    <xf numFmtId="4" fontId="7" fillId="0" borderId="11" xfId="0" applyNumberFormat="1" applyFont="1" applyBorder="1" applyAlignment="1">
      <alignment horizontal="center"/>
    </xf>
    <xf numFmtId="2" fontId="7" fillId="32" borderId="11" xfId="72" applyNumberFormat="1" applyFont="1" applyFill="1" applyBorder="1" applyAlignment="1">
      <alignment horizontal="center" vertical="center" wrapText="1"/>
      <protection/>
    </xf>
    <xf numFmtId="4" fontId="16" fillId="32" borderId="11" xfId="72" applyNumberFormat="1" applyFont="1" applyFill="1" applyBorder="1" applyAlignment="1">
      <alignment horizontal="center" vertical="center" wrapText="1"/>
      <protection/>
    </xf>
    <xf numFmtId="0" fontId="14" fillId="32" borderId="11" xfId="72" applyNumberFormat="1" applyFont="1" applyFill="1" applyBorder="1" applyAlignment="1">
      <alignment horizontal="center" vertical="center" wrapText="1"/>
      <protection/>
    </xf>
    <xf numFmtId="184" fontId="14" fillId="32" borderId="11" xfId="72" applyNumberFormat="1" applyFont="1" applyFill="1" applyBorder="1" applyAlignment="1">
      <alignment horizontal="center" vertical="center" wrapText="1"/>
      <protection/>
    </xf>
    <xf numFmtId="2" fontId="14" fillId="32" borderId="11" xfId="72" applyNumberFormat="1" applyFont="1" applyFill="1" applyBorder="1" applyAlignment="1">
      <alignment horizontal="center" vertical="center" wrapText="1"/>
      <protection/>
    </xf>
    <xf numFmtId="0" fontId="16" fillId="32" borderId="11" xfId="72" applyNumberFormat="1" applyFont="1" applyFill="1" applyBorder="1" applyAlignment="1">
      <alignment horizontal="center" vertical="center" wrapText="1"/>
      <protection/>
    </xf>
    <xf numFmtId="2" fontId="16" fillId="32" borderId="11" xfId="97" applyNumberFormat="1" applyFont="1" applyFill="1" applyBorder="1" applyAlignment="1">
      <alignment horizontal="center" vertical="center" wrapText="1"/>
      <protection/>
    </xf>
    <xf numFmtId="4" fontId="7" fillId="0" borderId="11" xfId="97" applyNumberFormat="1" applyFont="1" applyBorder="1" applyAlignment="1">
      <alignment horizontal="center" vertical="center"/>
      <protection/>
    </xf>
    <xf numFmtId="4" fontId="14" fillId="0" borderId="11" xfId="97" applyNumberFormat="1" applyFont="1" applyBorder="1" applyAlignment="1">
      <alignment horizontal="center" vertical="center"/>
      <protection/>
    </xf>
    <xf numFmtId="0" fontId="15" fillId="32" borderId="11" xfId="72" applyNumberFormat="1" applyFont="1" applyFill="1" applyBorder="1" applyAlignment="1">
      <alignment horizontal="center" vertical="center" wrapText="1"/>
      <protection/>
    </xf>
    <xf numFmtId="2" fontId="15" fillId="32" borderId="11" xfId="72" applyNumberFormat="1" applyFont="1" applyFill="1" applyBorder="1" applyAlignment="1">
      <alignment horizontal="center" vertical="center" wrapText="1"/>
      <protection/>
    </xf>
    <xf numFmtId="2" fontId="16" fillId="32" borderId="11" xfId="72" applyNumberFormat="1" applyFont="1" applyFill="1" applyBorder="1" applyAlignment="1">
      <alignment horizontal="center" vertical="center" wrapText="1"/>
      <protection/>
    </xf>
    <xf numFmtId="0" fontId="7" fillId="0" borderId="11" xfId="100" applyFont="1" applyBorder="1" applyAlignment="1">
      <alignment horizontal="left" vertical="center" wrapText="1"/>
      <protection/>
    </xf>
    <xf numFmtId="49" fontId="7" fillId="0" borderId="11" xfId="72" applyNumberFormat="1" applyFont="1" applyBorder="1" applyAlignment="1">
      <alignment horizontal="center" vertical="center" wrapText="1"/>
      <protection/>
    </xf>
    <xf numFmtId="1" fontId="7" fillId="0" borderId="11" xfId="102" applyNumberFormat="1" applyFont="1" applyFill="1" applyBorder="1" applyAlignment="1">
      <alignment horizontal="center" vertical="center" wrapText="1"/>
      <protection/>
    </xf>
    <xf numFmtId="3" fontId="7" fillId="32" borderId="11" xfId="71" applyNumberFormat="1" applyFont="1" applyFill="1" applyBorder="1" applyAlignment="1">
      <alignment horizontal="left" vertical="center" wrapText="1"/>
      <protection/>
    </xf>
    <xf numFmtId="1" fontId="7" fillId="32" borderId="11" xfId="96" applyNumberFormat="1" applyFont="1" applyFill="1" applyBorder="1" applyAlignment="1">
      <alignment horizontal="center" vertical="center" wrapText="1"/>
      <protection/>
    </xf>
    <xf numFmtId="4" fontId="15" fillId="0" borderId="11" xfId="72" applyNumberFormat="1" applyFont="1" applyBorder="1" applyAlignment="1">
      <alignment horizontal="center" vertical="center" wrapText="1"/>
      <protection/>
    </xf>
    <xf numFmtId="2" fontId="7" fillId="0" borderId="11" xfId="97" applyNumberFormat="1" applyFont="1" applyBorder="1" applyAlignment="1">
      <alignment horizontal="center" vertical="center" wrapText="1"/>
      <protection/>
    </xf>
    <xf numFmtId="1" fontId="15" fillId="0" borderId="11" xfId="102" applyNumberFormat="1" applyFont="1" applyFill="1" applyBorder="1" applyAlignment="1">
      <alignment horizontal="center" vertical="center" wrapText="1"/>
      <protection/>
    </xf>
    <xf numFmtId="3" fontId="15" fillId="32" borderId="11" xfId="71" applyNumberFormat="1" applyFont="1" applyFill="1" applyBorder="1" applyAlignment="1">
      <alignment horizontal="center" vertical="center" wrapText="1"/>
      <protection/>
    </xf>
    <xf numFmtId="1" fontId="15" fillId="32" borderId="11" xfId="96" applyNumberFormat="1" applyFont="1" applyFill="1" applyBorder="1" applyAlignment="1">
      <alignment horizontal="center" vertical="center" wrapText="1"/>
      <protection/>
    </xf>
    <xf numFmtId="0" fontId="15" fillId="0" borderId="11" xfId="75" applyFont="1" applyBorder="1" applyAlignment="1">
      <alignment horizontal="center" vertical="center" wrapText="1"/>
      <protection/>
    </xf>
    <xf numFmtId="4" fontId="15" fillId="0" borderId="11" xfId="75" applyNumberFormat="1" applyFont="1" applyBorder="1" applyAlignment="1">
      <alignment horizontal="center" vertical="center" wrapText="1"/>
      <protection/>
    </xf>
    <xf numFmtId="0" fontId="15" fillId="32" borderId="11" xfId="0" applyNumberFormat="1" applyFont="1" applyFill="1" applyBorder="1" applyAlignment="1">
      <alignment horizontal="center" vertical="center" wrapText="1"/>
    </xf>
    <xf numFmtId="2" fontId="15" fillId="0" borderId="11" xfId="97" applyNumberFormat="1" applyFont="1" applyBorder="1" applyAlignment="1">
      <alignment horizontal="center" vertical="center" wrapText="1"/>
      <protection/>
    </xf>
    <xf numFmtId="1" fontId="16" fillId="0" borderId="11" xfId="102" applyNumberFormat="1" applyFont="1" applyFill="1" applyBorder="1" applyAlignment="1">
      <alignment horizontal="center" vertical="center" wrapText="1"/>
      <protection/>
    </xf>
    <xf numFmtId="3" fontId="16" fillId="32" borderId="11" xfId="71" applyNumberFormat="1" applyFont="1" applyFill="1" applyBorder="1" applyAlignment="1">
      <alignment horizontal="center" vertical="center" wrapText="1"/>
      <protection/>
    </xf>
    <xf numFmtId="1" fontId="16" fillId="32" borderId="11" xfId="96" applyNumberFormat="1" applyFont="1" applyFill="1" applyBorder="1" applyAlignment="1">
      <alignment horizontal="center" vertical="center" wrapText="1"/>
      <protection/>
    </xf>
    <xf numFmtId="0" fontId="16" fillId="32" borderId="11" xfId="0" applyNumberFormat="1" applyFont="1" applyFill="1" applyBorder="1" applyAlignment="1">
      <alignment horizontal="center" vertical="center" wrapText="1"/>
    </xf>
    <xf numFmtId="2" fontId="16" fillId="0" borderId="11" xfId="97" applyNumberFormat="1" applyFont="1" applyBorder="1" applyAlignment="1">
      <alignment horizontal="center" vertical="center" wrapText="1"/>
      <protection/>
    </xf>
    <xf numFmtId="2" fontId="7" fillId="0" borderId="11" xfId="0" applyNumberFormat="1" applyFont="1" applyFill="1" applyBorder="1" applyAlignment="1">
      <alignment horizontal="center" vertical="center" wrapText="1"/>
    </xf>
    <xf numFmtId="0" fontId="15" fillId="0" borderId="11" xfId="102" applyFont="1" applyFill="1" applyBorder="1" applyAlignment="1">
      <alignment horizontal="center" vertical="center" wrapText="1"/>
      <protection/>
    </xf>
    <xf numFmtId="2" fontId="15"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102" applyFont="1" applyFill="1" applyBorder="1" applyAlignment="1">
      <alignment horizontal="center" vertical="center" wrapText="1"/>
      <protection/>
    </xf>
    <xf numFmtId="4" fontId="16" fillId="0" borderId="11" xfId="0" applyNumberFormat="1" applyFont="1" applyFill="1" applyBorder="1" applyAlignment="1">
      <alignment horizontal="center" vertical="center" wrapText="1"/>
    </xf>
    <xf numFmtId="2" fontId="16" fillId="0" borderId="11" xfId="0" applyNumberFormat="1" applyFont="1" applyFill="1" applyBorder="1" applyAlignment="1">
      <alignment horizontal="center" vertical="center" wrapText="1"/>
    </xf>
    <xf numFmtId="0" fontId="7" fillId="0" borderId="11" xfId="100" applyFont="1" applyFill="1" applyBorder="1" applyAlignment="1">
      <alignment horizontal="center" vertical="center" wrapText="1"/>
      <protection/>
    </xf>
    <xf numFmtId="39" fontId="7" fillId="0" borderId="11" xfId="72" applyNumberFormat="1" applyFont="1" applyFill="1" applyBorder="1" applyAlignment="1">
      <alignment horizontal="center" vertical="center" wrapText="1"/>
      <protection/>
    </xf>
    <xf numFmtId="1" fontId="8" fillId="0" borderId="11" xfId="0" applyNumberFormat="1" applyFont="1" applyFill="1" applyBorder="1" applyAlignment="1">
      <alignment horizontal="center" vertical="center" wrapText="1"/>
    </xf>
    <xf numFmtId="0" fontId="8" fillId="0" borderId="11" xfId="98" applyFont="1" applyFill="1" applyBorder="1" applyAlignment="1">
      <alignment horizontal="center" vertical="center" wrapText="1"/>
      <protection/>
    </xf>
    <xf numFmtId="4" fontId="8" fillId="0" borderId="11" xfId="0" applyNumberFormat="1" applyFont="1" applyFill="1" applyBorder="1" applyAlignment="1">
      <alignment horizontal="center" vertical="center"/>
    </xf>
    <xf numFmtId="3" fontId="8" fillId="0" borderId="11" xfId="97" applyNumberFormat="1" applyFont="1" applyFill="1" applyBorder="1" applyAlignment="1">
      <alignment horizontal="center" vertical="center" wrapText="1"/>
      <protection/>
    </xf>
    <xf numFmtId="39" fontId="7" fillId="32" borderId="11" xfId="97" applyNumberFormat="1" applyFont="1" applyFill="1" applyBorder="1" applyAlignment="1">
      <alignment horizontal="center" vertical="center" wrapText="1"/>
      <protection/>
    </xf>
    <xf numFmtId="39" fontId="7" fillId="32" borderId="11" xfId="0" applyNumberFormat="1" applyFont="1" applyFill="1" applyBorder="1" applyAlignment="1">
      <alignment horizontal="center" vertical="center"/>
    </xf>
    <xf numFmtId="0" fontId="7" fillId="0" borderId="0" xfId="0" applyFont="1" applyFill="1" applyAlignment="1">
      <alignment horizontal="center" vertical="center"/>
    </xf>
    <xf numFmtId="4" fontId="7" fillId="0" borderId="0" xfId="0" applyNumberFormat="1" applyFont="1" applyFill="1" applyAlignment="1">
      <alignment horizontal="center" vertical="center"/>
    </xf>
    <xf numFmtId="187" fontId="7" fillId="0" borderId="0" xfId="0" applyNumberFormat="1" applyFont="1" applyFill="1" applyAlignment="1">
      <alignment vertical="center"/>
    </xf>
    <xf numFmtId="0" fontId="7" fillId="0" borderId="0" xfId="0" applyFont="1" applyFill="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15" fillId="0"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15" fillId="0" borderId="0" xfId="97" applyFont="1" applyFill="1" applyBorder="1" applyAlignment="1">
      <alignment horizontal="center" vertical="center" wrapText="1"/>
      <protection/>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7" fillId="0" borderId="0" xfId="97" applyFont="1" applyFill="1" applyBorder="1" applyAlignment="1">
      <alignment horizontal="center" vertical="center" wrapText="1"/>
      <protection/>
    </xf>
    <xf numFmtId="0" fontId="19" fillId="0" borderId="0" xfId="0" applyFont="1" applyFill="1" applyBorder="1" applyAlignment="1">
      <alignment horizontal="center" vertical="center"/>
    </xf>
    <xf numFmtId="0" fontId="7" fillId="0" borderId="0" xfId="0" applyFont="1" applyFill="1" applyBorder="1" applyAlignment="1">
      <alignment vertical="center" wrapText="1"/>
    </xf>
    <xf numFmtId="0" fontId="18" fillId="0" borderId="0" xfId="97" applyFont="1" applyFill="1" applyBorder="1" applyAlignment="1">
      <alignment horizontal="center" vertical="center" wrapText="1"/>
      <protection/>
    </xf>
    <xf numFmtId="0" fontId="18" fillId="0" borderId="0" xfId="0" applyFont="1" applyFill="1" applyBorder="1" applyAlignment="1">
      <alignment vertical="center" wrapText="1"/>
    </xf>
    <xf numFmtId="0" fontId="19" fillId="0" borderId="0" xfId="0" applyFont="1" applyFill="1" applyAlignment="1">
      <alignment vertical="center"/>
    </xf>
    <xf numFmtId="184" fontId="7" fillId="0" borderId="0" xfId="72" applyNumberFormat="1" applyFont="1" applyFill="1" applyBorder="1" applyAlignment="1">
      <alignment horizontal="center" vertical="center" wrapText="1"/>
      <protection/>
    </xf>
    <xf numFmtId="0" fontId="15" fillId="0" borderId="0" xfId="0" applyFont="1" applyFill="1" applyBorder="1" applyAlignment="1">
      <alignment vertical="center" wrapText="1"/>
    </xf>
    <xf numFmtId="4" fontId="15" fillId="0" borderId="0" xfId="100" applyNumberFormat="1" applyFont="1" applyFill="1" applyBorder="1" applyAlignment="1">
      <alignment horizontal="center" vertical="center" wrapText="1"/>
      <protection/>
    </xf>
    <xf numFmtId="4" fontId="7" fillId="0" borderId="0" xfId="100"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Alignment="1">
      <alignment vertical="center" wrapText="1"/>
    </xf>
    <xf numFmtId="0" fontId="15" fillId="0" borderId="0" xfId="97" applyFont="1" applyFill="1" applyBorder="1" applyAlignment="1">
      <alignment horizontal="left" vertical="center" wrapText="1"/>
      <protection/>
    </xf>
    <xf numFmtId="0" fontId="19" fillId="0" borderId="0" xfId="97" applyFont="1" applyFill="1" applyBorder="1" applyAlignment="1">
      <alignment horizontal="left" vertical="center" wrapText="1"/>
      <protection/>
    </xf>
    <xf numFmtId="4" fontId="18" fillId="0" borderId="0" xfId="100" applyNumberFormat="1" applyFont="1" applyFill="1" applyBorder="1" applyAlignment="1">
      <alignment horizontal="center" vertical="center" wrapText="1"/>
      <protection/>
    </xf>
    <xf numFmtId="1" fontId="7" fillId="0" borderId="0" xfId="0" applyNumberFormat="1" applyFont="1" applyFill="1" applyBorder="1" applyAlignment="1">
      <alignment vertical="center" wrapText="1"/>
    </xf>
    <xf numFmtId="0" fontId="15" fillId="32" borderId="11" xfId="97" applyFont="1" applyFill="1" applyBorder="1" applyAlignment="1">
      <alignment horizontal="left" vertical="center" wrapText="1"/>
      <protection/>
    </xf>
    <xf numFmtId="0" fontId="15" fillId="32" borderId="11" xfId="0" applyFont="1" applyFill="1" applyBorder="1" applyAlignment="1">
      <alignment vertical="center"/>
    </xf>
    <xf numFmtId="0" fontId="8" fillId="32" borderId="0" xfId="0" applyFont="1" applyFill="1" applyBorder="1" applyAlignment="1">
      <alignment vertical="center"/>
    </xf>
    <xf numFmtId="0" fontId="8" fillId="32" borderId="0" xfId="0" applyFont="1" applyFill="1" applyBorder="1" applyAlignment="1">
      <alignment horizontal="center" vertical="center"/>
    </xf>
    <xf numFmtId="4" fontId="8" fillId="32" borderId="0" xfId="0" applyNumberFormat="1" applyFont="1" applyFill="1" applyBorder="1" applyAlignment="1">
      <alignment horizontal="center" vertical="center"/>
    </xf>
    <xf numFmtId="0" fontId="7" fillId="32" borderId="0" xfId="0" applyFont="1" applyFill="1" applyBorder="1" applyAlignment="1">
      <alignment horizontal="center" vertical="center"/>
    </xf>
    <xf numFmtId="0" fontId="18" fillId="32" borderId="0" xfId="97" applyFont="1" applyFill="1" applyBorder="1" applyAlignment="1">
      <alignment horizontal="left" vertical="center" wrapText="1"/>
      <protection/>
    </xf>
    <xf numFmtId="4" fontId="7" fillId="32" borderId="0" xfId="0" applyNumberFormat="1" applyFont="1" applyFill="1" applyBorder="1" applyAlignment="1">
      <alignment horizontal="center" vertical="center"/>
    </xf>
    <xf numFmtId="4" fontId="14" fillId="32" borderId="0" xfId="0" applyNumberFormat="1" applyFont="1" applyFill="1" applyBorder="1" applyAlignment="1">
      <alignment horizontal="center" vertical="center"/>
    </xf>
    <xf numFmtId="1" fontId="7" fillId="32" borderId="0" xfId="0" applyNumberFormat="1" applyFont="1" applyFill="1" applyBorder="1" applyAlignment="1">
      <alignment horizontal="center" vertical="center"/>
    </xf>
    <xf numFmtId="0" fontId="7" fillId="33" borderId="0" xfId="80" applyFont="1" applyFill="1" applyBorder="1" applyAlignment="1">
      <alignment horizontal="left" vertical="center" wrapText="1"/>
      <protection/>
    </xf>
    <xf numFmtId="0" fontId="20" fillId="32" borderId="0" xfId="0" applyFont="1" applyFill="1" applyBorder="1" applyAlignment="1">
      <alignment vertical="center"/>
    </xf>
    <xf numFmtId="0" fontId="20" fillId="32" borderId="0" xfId="0" applyFont="1" applyFill="1" applyBorder="1" applyAlignment="1">
      <alignment vertical="center" wrapText="1"/>
    </xf>
    <xf numFmtId="0" fontId="21" fillId="32" borderId="0" xfId="0" applyFont="1" applyFill="1" applyBorder="1" applyAlignment="1">
      <alignment vertical="center"/>
    </xf>
    <xf numFmtId="0" fontId="22" fillId="32" borderId="0" xfId="97" applyFont="1" applyFill="1" applyBorder="1" applyAlignment="1">
      <alignment horizontal="left" vertical="center" wrapText="1"/>
      <protection/>
    </xf>
    <xf numFmtId="1"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187" fontId="7" fillId="0" borderId="0" xfId="0" applyNumberFormat="1" applyFont="1" applyFill="1" applyBorder="1" applyAlignment="1">
      <alignment vertical="center"/>
    </xf>
    <xf numFmtId="0" fontId="18" fillId="0" borderId="0" xfId="0" applyFont="1" applyFill="1" applyBorder="1" applyAlignment="1">
      <alignment vertical="center"/>
    </xf>
    <xf numFmtId="0" fontId="18" fillId="0" borderId="0" xfId="97" applyFont="1" applyFill="1" applyBorder="1" applyAlignment="1">
      <alignment horizontal="left" vertical="center" wrapText="1"/>
      <protection/>
    </xf>
    <xf numFmtId="0" fontId="18" fillId="0" borderId="0" xfId="0" applyFont="1" applyFill="1" applyBorder="1" applyAlignment="1">
      <alignment horizontal="left" vertical="center" wrapText="1"/>
    </xf>
    <xf numFmtId="39" fontId="7" fillId="32" borderId="0" xfId="0" applyNumberFormat="1" applyFont="1" applyFill="1" applyBorder="1" applyAlignment="1">
      <alignment vertical="center"/>
    </xf>
    <xf numFmtId="182" fontId="16" fillId="32" borderId="0" xfId="55" applyFont="1" applyFill="1" applyBorder="1" applyAlignment="1">
      <alignment vertical="center"/>
    </xf>
    <xf numFmtId="0" fontId="7" fillId="32" borderId="0" xfId="97" applyFont="1" applyFill="1" applyBorder="1" applyAlignment="1" quotePrefix="1">
      <alignment horizontal="left" vertical="center" wrapText="1"/>
      <protection/>
    </xf>
    <xf numFmtId="4" fontId="7" fillId="32" borderId="0" xfId="100" applyNumberFormat="1" applyFont="1" applyFill="1" applyBorder="1" applyAlignment="1">
      <alignment horizontal="center" vertical="center" wrapText="1"/>
      <protection/>
    </xf>
    <xf numFmtId="184" fontId="7" fillId="0" borderId="0" xfId="72" applyNumberFormat="1" applyFont="1" applyBorder="1" applyAlignment="1">
      <alignment horizontal="center" vertical="center" wrapText="1"/>
      <protection/>
    </xf>
    <xf numFmtId="2" fontId="7" fillId="0" borderId="0" xfId="97" applyNumberFormat="1" applyFont="1" applyBorder="1" applyAlignment="1">
      <alignment horizontal="center" vertical="center" wrapText="1"/>
      <protection/>
    </xf>
    <xf numFmtId="2" fontId="7" fillId="0" borderId="0" xfId="0" applyNumberFormat="1" applyFont="1" applyFill="1" applyBorder="1" applyAlignment="1">
      <alignment horizontal="center" vertical="center" wrapText="1"/>
    </xf>
    <xf numFmtId="2" fontId="7" fillId="32" borderId="0" xfId="0" applyNumberFormat="1" applyFont="1" applyFill="1" applyBorder="1" applyAlignment="1">
      <alignment horizontal="center" vertical="center" wrapText="1"/>
    </xf>
    <xf numFmtId="0" fontId="7" fillId="32" borderId="0" xfId="0" applyFont="1" applyFill="1" applyBorder="1" applyAlignment="1">
      <alignment horizontal="center" vertical="center" wrapText="1"/>
    </xf>
    <xf numFmtId="0" fontId="15" fillId="32" borderId="0" xfId="0" applyFont="1" applyFill="1" applyAlignment="1">
      <alignment horizontal="left" vertical="center"/>
    </xf>
    <xf numFmtId="0" fontId="16" fillId="32" borderId="0" xfId="0" applyFont="1" applyFill="1" applyAlignment="1">
      <alignment horizontal="center" vertical="center"/>
    </xf>
    <xf numFmtId="184" fontId="15" fillId="0" borderId="0" xfId="72" applyNumberFormat="1" applyFont="1" applyBorder="1" applyAlignment="1">
      <alignment horizontal="center" vertical="center" wrapText="1"/>
      <protection/>
    </xf>
    <xf numFmtId="1" fontId="7" fillId="32" borderId="11" xfId="72" applyNumberFormat="1" applyFont="1" applyFill="1" applyBorder="1" applyAlignment="1">
      <alignment horizontal="center" vertical="center" wrapText="1"/>
      <protection/>
    </xf>
    <xf numFmtId="4" fontId="7" fillId="32" borderId="11" xfId="71" applyNumberFormat="1" applyFont="1" applyFill="1" applyBorder="1" applyAlignment="1">
      <alignment horizontal="center" vertical="center"/>
      <protection/>
    </xf>
    <xf numFmtId="0" fontId="7" fillId="32" borderId="11" xfId="95" applyFont="1" applyFill="1" applyBorder="1" applyAlignment="1">
      <alignment horizontal="center" vertical="center" wrapText="1"/>
      <protection/>
    </xf>
    <xf numFmtId="0" fontId="19" fillId="32" borderId="0" xfId="0" applyFont="1" applyFill="1" applyBorder="1" applyAlignment="1">
      <alignment horizontal="center" vertical="center"/>
    </xf>
    <xf numFmtId="0" fontId="7" fillId="32" borderId="11" xfId="101" applyFont="1" applyFill="1" applyBorder="1" applyAlignment="1">
      <alignment horizontal="left" vertical="center" wrapText="1"/>
      <protection/>
    </xf>
    <xf numFmtId="0" fontId="15" fillId="32" borderId="0" xfId="0" applyFont="1" applyFill="1" applyBorder="1" applyAlignment="1">
      <alignment horizontal="center" vertical="center"/>
    </xf>
    <xf numFmtId="1" fontId="7" fillId="32" borderId="11" xfId="102" applyNumberFormat="1" applyFont="1" applyFill="1" applyBorder="1" applyAlignment="1">
      <alignment horizontal="center" vertical="center" wrapText="1"/>
      <protection/>
    </xf>
    <xf numFmtId="0" fontId="7" fillId="32" borderId="11" xfId="99" applyFont="1" applyFill="1" applyBorder="1" applyAlignment="1">
      <alignment horizontal="center" vertical="center" wrapText="1"/>
      <protection/>
    </xf>
    <xf numFmtId="1" fontId="15" fillId="32" borderId="11" xfId="72" applyNumberFormat="1" applyFont="1" applyFill="1" applyBorder="1" applyAlignment="1">
      <alignment horizontal="center" vertical="center" wrapText="1"/>
      <protection/>
    </xf>
    <xf numFmtId="43" fontId="15" fillId="32" borderId="11" xfId="72" applyNumberFormat="1" applyFont="1" applyFill="1" applyBorder="1" applyAlignment="1">
      <alignment horizontal="center" vertical="center" wrapText="1"/>
      <protection/>
    </xf>
    <xf numFmtId="0" fontId="15" fillId="32" borderId="11" xfId="72" applyFont="1" applyFill="1" applyBorder="1" applyAlignment="1">
      <alignment horizontal="center" vertical="center" wrapText="1"/>
      <protection/>
    </xf>
    <xf numFmtId="187" fontId="15" fillId="32" borderId="11" xfId="72" applyNumberFormat="1" applyFont="1" applyFill="1" applyBorder="1" applyAlignment="1">
      <alignment horizontal="center" vertical="center" wrapText="1"/>
      <protection/>
    </xf>
    <xf numFmtId="4" fontId="7" fillId="32" borderId="11" xfId="82" applyNumberFormat="1" applyFont="1" applyFill="1" applyBorder="1" applyAlignment="1">
      <alignment horizontal="center" vertical="center" wrapText="1"/>
      <protection/>
    </xf>
    <xf numFmtId="0" fontId="18" fillId="32" borderId="0" xfId="0" applyFont="1" applyFill="1" applyBorder="1" applyAlignment="1">
      <alignment vertical="center" wrapText="1"/>
    </xf>
    <xf numFmtId="0" fontId="19" fillId="32" borderId="0" xfId="0" applyFont="1" applyFill="1" applyAlignment="1">
      <alignment vertical="center"/>
    </xf>
    <xf numFmtId="184" fontId="15" fillId="32" borderId="0" xfId="72" applyNumberFormat="1" applyFont="1" applyFill="1" applyBorder="1" applyAlignment="1">
      <alignment horizontal="center" vertical="center" wrapText="1"/>
      <protection/>
    </xf>
    <xf numFmtId="3" fontId="7" fillId="32" borderId="11" xfId="72" applyNumberFormat="1" applyFont="1" applyFill="1" applyBorder="1" applyAlignment="1">
      <alignment horizontal="center" vertical="center" wrapText="1"/>
      <protection/>
    </xf>
    <xf numFmtId="0" fontId="7" fillId="32" borderId="11" xfId="102" applyFont="1" applyFill="1" applyBorder="1" applyAlignment="1">
      <alignment horizontal="center" vertical="center" wrapText="1"/>
      <protection/>
    </xf>
    <xf numFmtId="1" fontId="7" fillId="32" borderId="11" xfId="97" applyNumberFormat="1" applyFont="1" applyFill="1" applyBorder="1" applyAlignment="1">
      <alignment horizontal="center" vertical="center"/>
      <protection/>
    </xf>
    <xf numFmtId="0" fontId="7" fillId="32" borderId="11" xfId="0" applyFont="1" applyFill="1" applyBorder="1" applyAlignment="1">
      <alignment horizontal="left" vertical="center" wrapText="1"/>
    </xf>
    <xf numFmtId="4" fontId="7" fillId="32" borderId="11" xfId="0" applyNumberFormat="1" applyFont="1" applyFill="1" applyBorder="1" applyAlignment="1">
      <alignment horizontal="center" vertical="center" wrapText="1"/>
    </xf>
    <xf numFmtId="3" fontId="7" fillId="32" borderId="11" xfId="0" applyNumberFormat="1" applyFont="1" applyFill="1" applyBorder="1" applyAlignment="1">
      <alignment horizontal="center" vertical="center" wrapText="1"/>
    </xf>
    <xf numFmtId="3" fontId="7" fillId="32" borderId="0" xfId="0" applyNumberFormat="1" applyFont="1" applyFill="1" applyBorder="1" applyAlignment="1">
      <alignment horizontal="center" vertical="center" wrapText="1"/>
    </xf>
    <xf numFmtId="0" fontId="8" fillId="32" borderId="11" xfId="72" applyFont="1" applyFill="1" applyBorder="1" applyAlignment="1">
      <alignment horizontal="center" vertical="center" wrapText="1"/>
      <protection/>
    </xf>
    <xf numFmtId="0" fontId="8" fillId="32" borderId="11" xfId="0" applyFont="1" applyFill="1" applyBorder="1" applyAlignment="1">
      <alignment vertical="center" wrapText="1"/>
    </xf>
    <xf numFmtId="0" fontId="8" fillId="32" borderId="11"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22" fillId="32" borderId="11" xfId="0" applyFont="1" applyFill="1" applyBorder="1" applyAlignment="1">
      <alignment vertical="center" wrapText="1"/>
    </xf>
    <xf numFmtId="43" fontId="15" fillId="32" borderId="11" xfId="72" applyNumberFormat="1" applyFont="1" applyFill="1" applyBorder="1" applyAlignment="1">
      <alignment horizontal="left" vertical="center" wrapText="1"/>
      <protection/>
    </xf>
    <xf numFmtId="1" fontId="7" fillId="32" borderId="11" xfId="100" applyNumberFormat="1" applyFont="1" applyFill="1" applyBorder="1" applyAlignment="1">
      <alignment horizontal="center" vertical="center" wrapText="1"/>
      <protection/>
    </xf>
    <xf numFmtId="2" fontId="7" fillId="32" borderId="11" xfId="76" applyNumberFormat="1" applyFont="1" applyFill="1" applyBorder="1" applyAlignment="1">
      <alignment horizontal="left" vertical="center" wrapText="1"/>
      <protection/>
    </xf>
    <xf numFmtId="1" fontId="15" fillId="32" borderId="11" xfId="97" applyNumberFormat="1" applyFont="1" applyFill="1" applyBorder="1" applyAlignment="1">
      <alignment horizontal="center" vertical="center"/>
      <protection/>
    </xf>
    <xf numFmtId="4" fontId="15" fillId="32" borderId="11" xfId="0" applyNumberFormat="1" applyFont="1" applyFill="1" applyBorder="1" applyAlignment="1">
      <alignment horizontal="center" vertical="center" wrapText="1"/>
    </xf>
    <xf numFmtId="3" fontId="15" fillId="32" borderId="11" xfId="0" applyNumberFormat="1" applyFont="1" applyFill="1" applyBorder="1" applyAlignment="1">
      <alignment horizontal="center" vertical="center" wrapText="1"/>
    </xf>
    <xf numFmtId="4" fontId="7" fillId="32" borderId="11" xfId="97" applyNumberFormat="1" applyFont="1" applyFill="1" applyBorder="1" applyAlignment="1">
      <alignment horizontal="center" vertical="center"/>
      <protection/>
    </xf>
    <xf numFmtId="1" fontId="15" fillId="32" borderId="11" xfId="100" applyNumberFormat="1" applyFont="1" applyFill="1" applyBorder="1" applyAlignment="1">
      <alignment horizontal="center" vertical="center" wrapText="1"/>
      <protection/>
    </xf>
    <xf numFmtId="0" fontId="15" fillId="32" borderId="11" xfId="101" applyFont="1" applyFill="1" applyBorder="1" applyAlignment="1">
      <alignment horizontal="center" vertical="center" wrapText="1"/>
      <protection/>
    </xf>
    <xf numFmtId="0" fontId="15" fillId="32" borderId="11" xfId="99" applyFont="1" applyFill="1" applyBorder="1" applyAlignment="1">
      <alignment horizontal="center" vertical="center" wrapText="1"/>
      <protection/>
    </xf>
    <xf numFmtId="0" fontId="15" fillId="32" borderId="11" xfId="75" applyFont="1" applyFill="1" applyBorder="1" applyAlignment="1">
      <alignment horizontal="center" vertical="center" wrapText="1"/>
      <protection/>
    </xf>
    <xf numFmtId="0" fontId="15" fillId="32" borderId="11" xfId="97" applyFont="1" applyFill="1" applyBorder="1" applyAlignment="1">
      <alignment vertical="center" wrapText="1"/>
      <protection/>
    </xf>
    <xf numFmtId="4" fontId="15" fillId="32" borderId="11" xfId="100" applyNumberFormat="1" applyFont="1" applyFill="1" applyBorder="1" applyAlignment="1">
      <alignment horizontal="center" vertical="center" wrapText="1"/>
      <protection/>
    </xf>
    <xf numFmtId="1" fontId="7" fillId="32" borderId="11" xfId="0" applyNumberFormat="1" applyFont="1" applyFill="1" applyBorder="1" applyAlignment="1">
      <alignment horizontal="center" vertical="center" wrapText="1"/>
    </xf>
    <xf numFmtId="0" fontId="7" fillId="32" borderId="11" xfId="102" applyFont="1" applyFill="1" applyBorder="1" applyAlignment="1">
      <alignment horizontal="left" vertical="center" wrapText="1"/>
      <protection/>
    </xf>
    <xf numFmtId="4" fontId="7" fillId="32" borderId="11" xfId="100" applyNumberFormat="1" applyFont="1" applyFill="1" applyBorder="1" applyAlignment="1">
      <alignment horizontal="center" vertical="center" wrapText="1"/>
      <protection/>
    </xf>
    <xf numFmtId="3" fontId="7" fillId="32" borderId="11" xfId="0" applyNumberFormat="1" applyFont="1" applyFill="1" applyBorder="1" applyAlignment="1">
      <alignment vertical="center" wrapText="1"/>
    </xf>
    <xf numFmtId="4" fontId="7" fillId="32" borderId="11" xfId="0" applyNumberFormat="1" applyFont="1" applyFill="1" applyBorder="1" applyAlignment="1">
      <alignment horizontal="center" vertical="center"/>
    </xf>
    <xf numFmtId="4" fontId="15" fillId="32" borderId="11" xfId="97" applyNumberFormat="1" applyFont="1" applyFill="1" applyBorder="1" applyAlignment="1">
      <alignment horizontal="center" vertical="center" wrapText="1"/>
      <protection/>
    </xf>
    <xf numFmtId="2" fontId="15" fillId="32" borderId="11" xfId="97" applyNumberFormat="1" applyFont="1" applyFill="1" applyBorder="1" applyAlignment="1">
      <alignment horizontal="center" vertical="center" wrapText="1"/>
      <protection/>
    </xf>
    <xf numFmtId="182" fontId="7" fillId="32" borderId="11" xfId="55" applyFont="1" applyFill="1" applyBorder="1" applyAlignment="1">
      <alignment horizontal="center" vertical="center" wrapText="1"/>
    </xf>
    <xf numFmtId="0" fontId="15" fillId="32" borderId="11" xfId="95" applyFont="1" applyFill="1" applyBorder="1" applyAlignment="1">
      <alignment horizontal="center" vertical="center" wrapText="1"/>
      <protection/>
    </xf>
    <xf numFmtId="182" fontId="15" fillId="32" borderId="11" xfId="55" applyFont="1" applyFill="1" applyBorder="1" applyAlignment="1">
      <alignment horizontal="center" vertical="center" wrapText="1"/>
    </xf>
    <xf numFmtId="182" fontId="15" fillId="32" borderId="0" xfId="55" applyFont="1" applyFill="1" applyBorder="1" applyAlignment="1">
      <alignment horizontal="center" vertical="center"/>
    </xf>
    <xf numFmtId="4" fontId="7" fillId="32" borderId="11" xfId="97" applyNumberFormat="1" applyFont="1" applyFill="1" applyBorder="1" applyAlignment="1">
      <alignment horizontal="center" vertical="center" wrapText="1"/>
      <protection/>
    </xf>
    <xf numFmtId="4" fontId="19" fillId="32" borderId="0" xfId="100" applyNumberFormat="1" applyFont="1" applyFill="1" applyBorder="1" applyAlignment="1">
      <alignment horizontal="center" vertical="center" wrapText="1"/>
      <protection/>
    </xf>
    <xf numFmtId="1" fontId="7" fillId="32" borderId="0" xfId="0" applyNumberFormat="1" applyFont="1" applyFill="1" applyBorder="1" applyAlignment="1">
      <alignment vertical="center" wrapText="1"/>
    </xf>
    <xf numFmtId="0" fontId="7" fillId="32" borderId="0" xfId="97" applyFont="1" applyFill="1" applyBorder="1" applyAlignment="1">
      <alignment horizontal="left" vertical="center" wrapText="1"/>
      <protection/>
    </xf>
    <xf numFmtId="4" fontId="7" fillId="0" borderId="11" xfId="80" applyNumberFormat="1" applyFont="1" applyFill="1" applyBorder="1" applyAlignment="1">
      <alignment horizontal="center" vertical="center" wrapText="1"/>
      <protection/>
    </xf>
    <xf numFmtId="0" fontId="16" fillId="32" borderId="11" xfId="97" applyFont="1" applyFill="1" applyBorder="1" applyAlignment="1">
      <alignment horizontal="left" vertical="center" wrapText="1"/>
      <protection/>
    </xf>
    <xf numFmtId="0" fontId="16" fillId="32" borderId="0" xfId="97" applyFont="1" applyFill="1" applyBorder="1" applyAlignment="1">
      <alignment horizontal="left" vertical="center" wrapText="1"/>
      <protection/>
    </xf>
    <xf numFmtId="1" fontId="15" fillId="0" borderId="11" xfId="0" applyNumberFormat="1" applyFont="1" applyFill="1" applyBorder="1" applyAlignment="1">
      <alignment horizontal="center" vertical="center"/>
    </xf>
    <xf numFmtId="1" fontId="15" fillId="0" borderId="11" xfId="72" applyNumberFormat="1" applyFont="1" applyFill="1" applyBorder="1" applyAlignment="1">
      <alignment horizontal="center" vertical="center" wrapText="1"/>
      <protection/>
    </xf>
    <xf numFmtId="43" fontId="15" fillId="0" borderId="11" xfId="72" applyNumberFormat="1" applyFont="1" applyFill="1" applyBorder="1" applyAlignment="1">
      <alignment horizontal="center" vertical="center" wrapText="1"/>
      <protection/>
    </xf>
    <xf numFmtId="0" fontId="15" fillId="0" borderId="11" xfId="72" applyFont="1" applyFill="1" applyBorder="1" applyAlignment="1">
      <alignment horizontal="center" vertical="center" wrapText="1"/>
      <protection/>
    </xf>
    <xf numFmtId="4" fontId="15" fillId="0" borderId="11" xfId="72" applyNumberFormat="1" applyFont="1" applyFill="1" applyBorder="1" applyAlignment="1">
      <alignment horizontal="center" vertical="center" wrapText="1"/>
      <protection/>
    </xf>
    <xf numFmtId="43" fontId="16" fillId="32" borderId="0" xfId="72" applyNumberFormat="1" applyFont="1" applyFill="1" applyBorder="1" applyAlignment="1">
      <alignment horizontal="left" vertical="center" wrapText="1"/>
      <protection/>
    </xf>
    <xf numFmtId="0" fontId="15" fillId="32" borderId="0" xfId="0" applyFont="1" applyFill="1" applyAlignment="1">
      <alignment horizontal="left" vertical="center" wrapText="1"/>
    </xf>
    <xf numFmtId="0" fontId="15" fillId="32" borderId="0" xfId="72" applyFont="1" applyFill="1" applyBorder="1" applyAlignment="1">
      <alignment horizontal="center" vertical="center" wrapText="1"/>
      <protection/>
    </xf>
    <xf numFmtId="0" fontId="14" fillId="32" borderId="0" xfId="72" applyFont="1" applyFill="1" applyBorder="1" applyAlignment="1">
      <alignment horizontal="center" vertical="center" wrapText="1"/>
      <protection/>
    </xf>
    <xf numFmtId="0" fontId="15" fillId="0" borderId="11" xfId="97" applyFont="1" applyFill="1" applyBorder="1" applyAlignment="1">
      <alignment horizontal="center" vertical="center" wrapText="1"/>
      <protection/>
    </xf>
    <xf numFmtId="43" fontId="15" fillId="0" borderId="11" xfId="72" applyNumberFormat="1" applyFont="1" applyFill="1" applyBorder="1" applyAlignment="1">
      <alignment horizontal="left" vertical="center" wrapText="1"/>
      <protection/>
    </xf>
    <xf numFmtId="0" fontId="15" fillId="0" borderId="11" xfId="97" applyFont="1" applyFill="1" applyBorder="1" applyAlignment="1">
      <alignment horizontal="left" vertical="center" wrapText="1"/>
      <protection/>
    </xf>
    <xf numFmtId="4" fontId="15" fillId="0" borderId="13" xfId="72" applyNumberFormat="1" applyFont="1" applyFill="1" applyBorder="1" applyAlignment="1">
      <alignment horizontal="center" vertical="center" wrapText="1"/>
      <protection/>
    </xf>
    <xf numFmtId="4" fontId="15" fillId="0" borderId="14" xfId="72" applyNumberFormat="1" applyFont="1" applyFill="1" applyBorder="1" applyAlignment="1">
      <alignment horizontal="center" vertical="center" wrapText="1"/>
      <protection/>
    </xf>
    <xf numFmtId="187" fontId="15" fillId="0" borderId="11" xfId="72" applyNumberFormat="1" applyFont="1" applyFill="1" applyBorder="1" applyAlignment="1">
      <alignment horizontal="center" vertical="center" wrapText="1"/>
      <protection/>
    </xf>
    <xf numFmtId="0" fontId="9" fillId="0" borderId="11" xfId="0" applyNumberFormat="1" applyFont="1" applyFill="1" applyBorder="1" applyAlignment="1">
      <alignment horizontal="center" vertical="center"/>
    </xf>
    <xf numFmtId="0" fontId="8" fillId="32" borderId="0" xfId="0" applyFont="1" applyFill="1" applyAlignment="1">
      <alignment horizontal="center" vertical="center" wrapText="1"/>
    </xf>
    <xf numFmtId="0" fontId="9" fillId="32" borderId="0" xfId="0" applyFont="1" applyFill="1" applyAlignment="1">
      <alignment horizontal="left" vertical="center" wrapText="1"/>
    </xf>
    <xf numFmtId="43" fontId="9" fillId="0" borderId="11" xfId="72" applyNumberFormat="1" applyFont="1" applyFill="1" applyBorder="1" applyAlignment="1">
      <alignment horizontal="left" vertical="center" wrapText="1"/>
      <protection/>
    </xf>
    <xf numFmtId="0" fontId="9" fillId="0" borderId="11" xfId="97" applyFont="1" applyFill="1" applyBorder="1" applyAlignment="1">
      <alignment horizontal="left" vertical="center" wrapText="1"/>
      <protection/>
    </xf>
    <xf numFmtId="0" fontId="9" fillId="0" borderId="11" xfId="97" applyFont="1" applyFill="1" applyBorder="1" applyAlignment="1">
      <alignment horizontal="center" vertical="center" wrapText="1"/>
      <protection/>
    </xf>
    <xf numFmtId="0" fontId="9" fillId="32" borderId="0" xfId="72" applyFont="1" applyFill="1" applyBorder="1" applyAlignment="1">
      <alignment horizontal="center" vertical="center" wrapText="1"/>
      <protection/>
    </xf>
    <xf numFmtId="0" fontId="9" fillId="0" borderId="11" xfId="72" applyNumberFormat="1" applyFont="1" applyFill="1" applyBorder="1" applyAlignment="1">
      <alignment horizontal="center" vertical="center" wrapText="1"/>
      <protection/>
    </xf>
    <xf numFmtId="0" fontId="8" fillId="0" borderId="11" xfId="72" applyNumberFormat="1" applyFont="1" applyFill="1" applyBorder="1" applyAlignment="1">
      <alignment horizontal="center" vertical="center" wrapText="1"/>
      <protection/>
    </xf>
    <xf numFmtId="0" fontId="8" fillId="0" borderId="11" xfId="97" applyFont="1" applyFill="1" applyBorder="1" applyAlignment="1">
      <alignment horizontal="left" vertical="center" wrapText="1"/>
      <protection/>
    </xf>
    <xf numFmtId="184" fontId="8" fillId="0" borderId="11" xfId="72" applyNumberFormat="1" applyFont="1" applyFill="1" applyBorder="1" applyAlignment="1">
      <alignment horizontal="center" vertical="center" wrapText="1"/>
      <protection/>
    </xf>
    <xf numFmtId="43" fontId="9" fillId="0" borderId="11" xfId="72" applyNumberFormat="1"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9" fillId="0" borderId="11" xfId="72" applyFont="1" applyFill="1" applyBorder="1" applyAlignment="1">
      <alignment horizontal="center" vertical="center" wrapText="1"/>
      <protection/>
    </xf>
    <xf numFmtId="4" fontId="9" fillId="0" borderId="11" xfId="72"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43" fontId="16" fillId="0" borderId="0" xfId="72" applyNumberFormat="1" applyFont="1" applyFill="1" applyBorder="1" applyAlignment="1">
      <alignment horizontal="left" vertical="center" wrapText="1"/>
      <protection/>
    </xf>
    <xf numFmtId="0" fontId="16" fillId="0" borderId="0" xfId="97" applyFont="1" applyFill="1" applyBorder="1" applyAlignment="1">
      <alignment horizontal="left" vertical="center" wrapText="1"/>
      <protection/>
    </xf>
    <xf numFmtId="0" fontId="15" fillId="0" borderId="11" xfId="0" applyFont="1" applyFill="1" applyBorder="1" applyAlignment="1">
      <alignment horizontal="center" vertical="center"/>
    </xf>
    <xf numFmtId="0" fontId="15" fillId="0" borderId="0" xfId="0" applyFont="1" applyFill="1" applyAlignment="1">
      <alignment horizontal="left" vertical="center" wrapText="1"/>
    </xf>
    <xf numFmtId="0" fontId="15" fillId="0"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43" fontId="15" fillId="32" borderId="11" xfId="72" applyNumberFormat="1" applyFont="1" applyFill="1" applyBorder="1" applyAlignment="1">
      <alignment horizontal="center" vertical="center" wrapText="1"/>
      <protection/>
    </xf>
    <xf numFmtId="39" fontId="15" fillId="32" borderId="11" xfId="72" applyNumberFormat="1" applyFont="1" applyFill="1" applyBorder="1" applyAlignment="1">
      <alignment horizontal="center" vertical="center" wrapText="1"/>
      <protection/>
    </xf>
    <xf numFmtId="0" fontId="15" fillId="32" borderId="11" xfId="72" applyFont="1" applyFill="1" applyBorder="1" applyAlignment="1">
      <alignment horizontal="center" vertical="center" wrapText="1"/>
      <protection/>
    </xf>
    <xf numFmtId="1" fontId="15" fillId="32" borderId="11" xfId="0" applyNumberFormat="1" applyFont="1" applyFill="1" applyBorder="1" applyAlignment="1">
      <alignment horizontal="center" vertical="center"/>
    </xf>
    <xf numFmtId="0" fontId="15" fillId="32" borderId="11" xfId="97" applyFont="1" applyFill="1" applyBorder="1" applyAlignment="1">
      <alignment horizontal="center" vertical="center" wrapText="1"/>
      <protection/>
    </xf>
    <xf numFmtId="2" fontId="15" fillId="32" borderId="11" xfId="97" applyNumberFormat="1" applyFont="1" applyFill="1" applyBorder="1" applyAlignment="1">
      <alignment horizontal="center" vertical="center" wrapText="1"/>
      <protection/>
    </xf>
    <xf numFmtId="0" fontId="15" fillId="32" borderId="0" xfId="72" applyFont="1" applyFill="1" applyBorder="1" applyAlignment="1">
      <alignment horizontal="center" vertical="top" wrapText="1"/>
      <protection/>
    </xf>
    <xf numFmtId="4" fontId="15" fillId="32" borderId="11" xfId="72" applyNumberFormat="1" applyFont="1" applyFill="1" applyBorder="1" applyAlignment="1">
      <alignment horizontal="center" vertical="center" wrapText="1"/>
      <protection/>
    </xf>
    <xf numFmtId="0" fontId="15" fillId="32" borderId="11" xfId="72" applyNumberFormat="1" applyFont="1" applyFill="1" applyBorder="1" applyAlignment="1">
      <alignment horizontal="center" vertical="center" wrapText="1"/>
      <protection/>
    </xf>
    <xf numFmtId="0" fontId="26" fillId="0" borderId="0" xfId="0" applyFont="1" applyAlignment="1">
      <alignment horizontal="center"/>
    </xf>
    <xf numFmtId="0" fontId="23" fillId="0" borderId="11" xfId="0" applyFont="1" applyBorder="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C1" xfId="42"/>
    <cellStyle name="Check Cell" xfId="43"/>
    <cellStyle name="Comma" xfId="44"/>
    <cellStyle name="Comma [0]" xfId="45"/>
    <cellStyle name="Comma 10" xfId="46"/>
    <cellStyle name="Comma 18" xfId="47"/>
    <cellStyle name="Comma 2" xfId="48"/>
    <cellStyle name="Comma 2 2" xfId="49"/>
    <cellStyle name="Comma 3" xfId="50"/>
    <cellStyle name="Comma 3 2" xfId="51"/>
    <cellStyle name="Comma 4" xfId="52"/>
    <cellStyle name="Comma 5" xfId="53"/>
    <cellStyle name="Comma 6" xfId="54"/>
    <cellStyle name="Currency" xfId="55"/>
    <cellStyle name="Currency [0]" xfId="56"/>
    <cellStyle name="Currency 2" xfId="57"/>
    <cellStyle name="Excel Built-in Normal"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10" xfId="70"/>
    <cellStyle name="Normal 11" xfId="71"/>
    <cellStyle name="Normal 2" xfId="72"/>
    <cellStyle name="Normal 2 2" xfId="73"/>
    <cellStyle name="Normal 2 34" xfId="74"/>
    <cellStyle name="Normal 2_BIEU DM CT-DA KHSDD 2016" xfId="75"/>
    <cellStyle name="Normal 3" xfId="76"/>
    <cellStyle name="Normal 3 2" xfId="77"/>
    <cellStyle name="Normal 3 2 2" xfId="78"/>
    <cellStyle name="Normal 3 3" xfId="79"/>
    <cellStyle name="Normal 4" xfId="80"/>
    <cellStyle name="Normal 4 2" xfId="81"/>
    <cellStyle name="Normal 5" xfId="82"/>
    <cellStyle name="Normal 5 2" xfId="83"/>
    <cellStyle name="Normal 5 3" xfId="84"/>
    <cellStyle name="Normal 6" xfId="85"/>
    <cellStyle name="Normal 6 2" xfId="86"/>
    <cellStyle name="Normal 6 3" xfId="87"/>
    <cellStyle name="Normal 7" xfId="88"/>
    <cellStyle name="Normal 7 2" xfId="89"/>
    <cellStyle name="Normal 7 3" xfId="90"/>
    <cellStyle name="Normal 8" xfId="91"/>
    <cellStyle name="Normal 8 2" xfId="92"/>
    <cellStyle name="Normal 9" xfId="93"/>
    <cellStyle name="Normal 9 2" xfId="94"/>
    <cellStyle name="Normal_BIEU DM CT-DA KHSDD 2016" xfId="95"/>
    <cellStyle name="Normal_Bieu mau (CV )" xfId="96"/>
    <cellStyle name="Normal_Sheet1" xfId="97"/>
    <cellStyle name="Normal_Sheet1_1 2" xfId="98"/>
    <cellStyle name="Normal_Sheet1_1_BIEU DM CT-DA KHSDD 2016" xfId="99"/>
    <cellStyle name="Normal_Sheet1_1_BIEU DM CT-DA KHSDD 2016_Bieu Quy hoach Cap Huyen(TT 29) " xfId="100"/>
    <cellStyle name="Normal_Sheet1_2" xfId="101"/>
    <cellStyle name="Normal_Sheet1_BIEU DM CT-DA KHSDD 2016" xfId="102"/>
    <cellStyle name="Normal_Sheet1_thu hoi" xfId="103"/>
    <cellStyle name="Normal_thu hoi_1" xfId="104"/>
    <cellStyle name="Note" xfId="105"/>
    <cellStyle name="Output" xfId="106"/>
    <cellStyle name="Percent" xfId="107"/>
    <cellStyle name="Style 1"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showZeros="0" zoomScale="85" zoomScaleNormal="85" zoomScalePageLayoutView="0" workbookViewId="0" topLeftCell="A1">
      <selection activeCell="A2" sqref="A2:J2"/>
    </sheetView>
  </sheetViews>
  <sheetFormatPr defaultColWidth="9.140625" defaultRowHeight="15"/>
  <cols>
    <col min="1" max="1" width="5.140625" style="10" bestFit="1" customWidth="1"/>
    <col min="2" max="2" width="37.421875" style="13" customWidth="1"/>
    <col min="3" max="3" width="18.00390625" style="12" customWidth="1"/>
    <col min="4" max="4" width="12.7109375" style="13" customWidth="1"/>
    <col min="5" max="6" width="10.7109375" style="14" bestFit="1" customWidth="1"/>
    <col min="7" max="7" width="8.421875" style="14" customWidth="1"/>
    <col min="8" max="8" width="8.28125" style="14" customWidth="1"/>
    <col min="9" max="9" width="10.7109375" style="14" bestFit="1" customWidth="1"/>
    <col min="10" max="10" width="32.7109375" style="12" customWidth="1"/>
    <col min="11" max="16384" width="9.140625" style="13" customWidth="1"/>
  </cols>
  <sheetData>
    <row r="1" spans="1:2" ht="15.75">
      <c r="A1" s="475" t="s">
        <v>378</v>
      </c>
      <c r="B1" s="475"/>
    </row>
    <row r="2" spans="1:10" ht="53.25" customHeight="1">
      <c r="A2" s="476" t="s">
        <v>450</v>
      </c>
      <c r="B2" s="476"/>
      <c r="C2" s="476"/>
      <c r="D2" s="476"/>
      <c r="E2" s="476"/>
      <c r="F2" s="476"/>
      <c r="G2" s="476"/>
      <c r="H2" s="476"/>
      <c r="I2" s="476"/>
      <c r="J2" s="476"/>
    </row>
    <row r="3" spans="1:10" ht="15.75">
      <c r="A3" s="477"/>
      <c r="B3" s="477"/>
      <c r="C3" s="477"/>
      <c r="D3" s="477"/>
      <c r="E3" s="477"/>
      <c r="F3" s="477"/>
      <c r="G3" s="477"/>
      <c r="H3" s="477"/>
      <c r="I3" s="477"/>
      <c r="J3" s="477"/>
    </row>
    <row r="4" spans="1:10" s="17" customFormat="1" ht="15.75">
      <c r="A4" s="470" t="s">
        <v>0</v>
      </c>
      <c r="B4" s="471" t="s">
        <v>3</v>
      </c>
      <c r="C4" s="471" t="s">
        <v>6</v>
      </c>
      <c r="D4" s="472" t="s">
        <v>7</v>
      </c>
      <c r="E4" s="473" t="s">
        <v>12</v>
      </c>
      <c r="F4" s="473" t="s">
        <v>4</v>
      </c>
      <c r="G4" s="473"/>
      <c r="H4" s="473"/>
      <c r="I4" s="473"/>
      <c r="J4" s="478" t="s">
        <v>14</v>
      </c>
    </row>
    <row r="5" spans="1:10" s="17" customFormat="1" ht="63">
      <c r="A5" s="470"/>
      <c r="B5" s="471"/>
      <c r="C5" s="471"/>
      <c r="D5" s="472"/>
      <c r="E5" s="473"/>
      <c r="F5" s="63" t="s">
        <v>10</v>
      </c>
      <c r="G5" s="63" t="s">
        <v>8</v>
      </c>
      <c r="H5" s="63" t="s">
        <v>9</v>
      </c>
      <c r="I5" s="63" t="s">
        <v>1</v>
      </c>
      <c r="J5" s="478"/>
    </row>
    <row r="6" spans="1:10" s="16" customFormat="1" ht="30" customHeight="1">
      <c r="A6" s="62" t="s">
        <v>54</v>
      </c>
      <c r="B6" s="479" t="s">
        <v>27</v>
      </c>
      <c r="C6" s="479"/>
      <c r="D6" s="479"/>
      <c r="E6" s="67">
        <f>E7+E9</f>
        <v>1.7999999999999998</v>
      </c>
      <c r="F6" s="67">
        <f>F7+F9</f>
        <v>1.7999999999999998</v>
      </c>
      <c r="G6" s="67">
        <f>G7</f>
        <v>0</v>
      </c>
      <c r="H6" s="67">
        <f>H7</f>
        <v>0</v>
      </c>
      <c r="I6" s="67">
        <f>I7</f>
        <v>0</v>
      </c>
      <c r="J6" s="175"/>
    </row>
    <row r="7" spans="1:10" s="16" customFormat="1" ht="21.75" customHeight="1">
      <c r="A7" s="62" t="s">
        <v>2</v>
      </c>
      <c r="B7" s="116" t="s">
        <v>52</v>
      </c>
      <c r="C7" s="66"/>
      <c r="D7" s="66"/>
      <c r="E7" s="67">
        <f>SUM(E8:E8)</f>
        <v>1.4</v>
      </c>
      <c r="F7" s="67">
        <f>SUM(F8:F8)</f>
        <v>1.4</v>
      </c>
      <c r="G7" s="67">
        <f>SUM(G8:G8)</f>
        <v>0</v>
      </c>
      <c r="H7" s="67">
        <f>SUM(H8:H8)</f>
        <v>0</v>
      </c>
      <c r="I7" s="67">
        <f>SUM(I8:I8)</f>
        <v>0</v>
      </c>
      <c r="J7" s="175"/>
    </row>
    <row r="8" spans="1:10" s="16" customFormat="1" ht="63">
      <c r="A8" s="176">
        <v>1</v>
      </c>
      <c r="B8" s="177" t="s">
        <v>57</v>
      </c>
      <c r="C8" s="178" t="s">
        <v>58</v>
      </c>
      <c r="D8" s="178" t="s">
        <v>104</v>
      </c>
      <c r="E8" s="179">
        <f>SUM(F8:I8)</f>
        <v>1.4</v>
      </c>
      <c r="F8" s="180">
        <v>1.4</v>
      </c>
      <c r="G8" s="180"/>
      <c r="H8" s="181"/>
      <c r="I8" s="67"/>
      <c r="J8" s="175" t="s">
        <v>103</v>
      </c>
    </row>
    <row r="9" spans="1:10" s="11" customFormat="1" ht="23.25" customHeight="1">
      <c r="A9" s="62" t="s">
        <v>11</v>
      </c>
      <c r="B9" s="64" t="s">
        <v>101</v>
      </c>
      <c r="C9" s="182"/>
      <c r="D9" s="182"/>
      <c r="E9" s="183">
        <f>SUM(E10:E11)</f>
        <v>0.4</v>
      </c>
      <c r="F9" s="183">
        <f>SUM(F10:F11)</f>
        <v>0.4</v>
      </c>
      <c r="G9" s="183">
        <f>SUM(G10:G11)</f>
        <v>0</v>
      </c>
      <c r="H9" s="183">
        <f>SUM(H10:H11)</f>
        <v>0</v>
      </c>
      <c r="I9" s="183">
        <f>SUM(I10:I11)</f>
        <v>0</v>
      </c>
      <c r="J9" s="184"/>
    </row>
    <row r="10" spans="1:10" s="16" customFormat="1" ht="41.25" customHeight="1">
      <c r="A10" s="185" t="s">
        <v>239</v>
      </c>
      <c r="B10" s="186" t="s">
        <v>142</v>
      </c>
      <c r="C10" s="175" t="s">
        <v>198</v>
      </c>
      <c r="D10" s="175" t="s">
        <v>199</v>
      </c>
      <c r="E10" s="174">
        <v>0.1</v>
      </c>
      <c r="F10" s="174">
        <v>0.1</v>
      </c>
      <c r="G10" s="180">
        <v>0</v>
      </c>
      <c r="H10" s="180">
        <v>0</v>
      </c>
      <c r="I10" s="180">
        <v>0</v>
      </c>
      <c r="J10" s="187" t="s">
        <v>282</v>
      </c>
    </row>
    <row r="11" spans="1:10" s="16" customFormat="1" ht="42.75" customHeight="1">
      <c r="A11" s="185" t="s">
        <v>145</v>
      </c>
      <c r="B11" s="186" t="s">
        <v>144</v>
      </c>
      <c r="C11" s="175" t="s">
        <v>198</v>
      </c>
      <c r="D11" s="175" t="s">
        <v>200</v>
      </c>
      <c r="E11" s="174">
        <v>0.3</v>
      </c>
      <c r="F11" s="174">
        <v>0.3</v>
      </c>
      <c r="G11" s="180">
        <v>0</v>
      </c>
      <c r="H11" s="180">
        <v>0</v>
      </c>
      <c r="I11" s="180">
        <v>0</v>
      </c>
      <c r="J11" s="187" t="s">
        <v>282</v>
      </c>
    </row>
    <row r="12" spans="1:10" s="16" customFormat="1" ht="27.75" customHeight="1">
      <c r="A12" s="62" t="s">
        <v>56</v>
      </c>
      <c r="B12" s="480" t="s">
        <v>28</v>
      </c>
      <c r="C12" s="480"/>
      <c r="D12" s="480"/>
      <c r="E12" s="67">
        <f>E13+E15</f>
        <v>10.89</v>
      </c>
      <c r="F12" s="67">
        <f>F13+F15</f>
        <v>10.89</v>
      </c>
      <c r="G12" s="67">
        <f>G13+G15</f>
        <v>0</v>
      </c>
      <c r="H12" s="67">
        <f>H13+H15</f>
        <v>0</v>
      </c>
      <c r="I12" s="67">
        <f>I13+I15</f>
        <v>0</v>
      </c>
      <c r="J12" s="175"/>
    </row>
    <row r="13" spans="1:10" s="16" customFormat="1" ht="20.25" customHeight="1">
      <c r="A13" s="62" t="s">
        <v>2</v>
      </c>
      <c r="B13" s="116" t="s">
        <v>52</v>
      </c>
      <c r="C13" s="66"/>
      <c r="D13" s="66"/>
      <c r="E13" s="67">
        <f>E14</f>
        <v>1.59</v>
      </c>
      <c r="F13" s="67">
        <f>F14</f>
        <v>1.59</v>
      </c>
      <c r="G13" s="67">
        <f>G14</f>
        <v>0</v>
      </c>
      <c r="H13" s="67">
        <f>H14</f>
        <v>0</v>
      </c>
      <c r="I13" s="67">
        <f>I14</f>
        <v>0</v>
      </c>
      <c r="J13" s="175"/>
    </row>
    <row r="14" spans="1:10" s="27" customFormat="1" ht="67.5" customHeight="1">
      <c r="A14" s="176">
        <v>1</v>
      </c>
      <c r="B14" s="177" t="s">
        <v>53</v>
      </c>
      <c r="C14" s="178" t="s">
        <v>58</v>
      </c>
      <c r="D14" s="178" t="s">
        <v>90</v>
      </c>
      <c r="E14" s="174">
        <f>SUM(F14:I14)</f>
        <v>1.59</v>
      </c>
      <c r="F14" s="174">
        <v>1.59</v>
      </c>
      <c r="G14" s="188"/>
      <c r="H14" s="181"/>
      <c r="I14" s="189"/>
      <c r="J14" s="175" t="s">
        <v>216</v>
      </c>
    </row>
    <row r="15" spans="1:10" s="28" customFormat="1" ht="21" customHeight="1">
      <c r="A15" s="62" t="s">
        <v>11</v>
      </c>
      <c r="B15" s="64" t="s">
        <v>152</v>
      </c>
      <c r="C15" s="182"/>
      <c r="D15" s="182"/>
      <c r="E15" s="67">
        <f>E16</f>
        <v>9.3</v>
      </c>
      <c r="F15" s="67">
        <f>F16</f>
        <v>9.3</v>
      </c>
      <c r="G15" s="67">
        <f>G16</f>
        <v>0</v>
      </c>
      <c r="H15" s="67">
        <f>H16</f>
        <v>0</v>
      </c>
      <c r="I15" s="67">
        <f>I16</f>
        <v>0</v>
      </c>
      <c r="J15" s="184"/>
    </row>
    <row r="16" spans="1:10" s="27" customFormat="1" ht="82.5" customHeight="1">
      <c r="A16" s="176">
        <v>2</v>
      </c>
      <c r="B16" s="190" t="s">
        <v>153</v>
      </c>
      <c r="C16" s="191" t="s">
        <v>154</v>
      </c>
      <c r="D16" s="191" t="s">
        <v>201</v>
      </c>
      <c r="E16" s="174">
        <f>SUM(F16:I16)</f>
        <v>9.3</v>
      </c>
      <c r="F16" s="174">
        <v>9.3</v>
      </c>
      <c r="G16" s="188"/>
      <c r="H16" s="181"/>
      <c r="I16" s="189"/>
      <c r="J16" s="191" t="s">
        <v>281</v>
      </c>
    </row>
    <row r="17" spans="1:10" s="17" customFormat="1" ht="15.75">
      <c r="A17" s="469" t="s">
        <v>344</v>
      </c>
      <c r="B17" s="469"/>
      <c r="C17" s="72"/>
      <c r="D17" s="81"/>
      <c r="E17" s="69">
        <f>E6+E12</f>
        <v>12.690000000000001</v>
      </c>
      <c r="F17" s="69">
        <f>F6+F12</f>
        <v>12.690000000000001</v>
      </c>
      <c r="G17" s="69">
        <f>G6+G12</f>
        <v>0</v>
      </c>
      <c r="H17" s="69">
        <f>H6+H12</f>
        <v>0</v>
      </c>
      <c r="I17" s="69">
        <f>I6+I12</f>
        <v>0</v>
      </c>
      <c r="J17" s="72"/>
    </row>
    <row r="24" spans="2:7" ht="15.75">
      <c r="B24" s="89"/>
      <c r="C24" s="382"/>
      <c r="D24" s="89"/>
      <c r="E24" s="384"/>
      <c r="F24" s="384"/>
      <c r="G24" s="384"/>
    </row>
    <row r="25" spans="2:7" ht="15.75">
      <c r="B25" s="89"/>
      <c r="C25" s="382"/>
      <c r="D25" s="89"/>
      <c r="E25" s="384"/>
      <c r="F25" s="384"/>
      <c r="G25" s="384"/>
    </row>
    <row r="26" spans="2:7" ht="15.75">
      <c r="B26" s="102"/>
      <c r="C26" s="382"/>
      <c r="D26" s="89"/>
      <c r="E26" s="384"/>
      <c r="F26" s="384"/>
      <c r="G26" s="384"/>
    </row>
    <row r="27" spans="1:10" s="18" customFormat="1" ht="15.75">
      <c r="A27" s="29"/>
      <c r="B27" s="474"/>
      <c r="C27" s="474"/>
      <c r="D27" s="474"/>
      <c r="E27" s="385"/>
      <c r="F27" s="385"/>
      <c r="G27" s="385"/>
      <c r="H27" s="30"/>
      <c r="I27" s="30"/>
      <c r="J27" s="31"/>
    </row>
    <row r="28" spans="2:7" ht="15.75">
      <c r="B28" s="107"/>
      <c r="C28" s="382"/>
      <c r="D28" s="89"/>
      <c r="E28" s="384"/>
      <c r="F28" s="384"/>
      <c r="G28" s="384"/>
    </row>
    <row r="29" spans="1:10" s="18" customFormat="1" ht="15.75">
      <c r="A29" s="29"/>
      <c r="B29" s="468"/>
      <c r="C29" s="468"/>
      <c r="D29" s="468"/>
      <c r="E29" s="385"/>
      <c r="F29" s="385"/>
      <c r="G29" s="385"/>
      <c r="H29" s="30"/>
      <c r="I29" s="30"/>
      <c r="J29" s="31"/>
    </row>
    <row r="30" spans="2:7" ht="15.75">
      <c r="B30" s="383"/>
      <c r="C30" s="382"/>
      <c r="D30" s="89"/>
      <c r="E30" s="384"/>
      <c r="F30" s="384"/>
      <c r="G30" s="384"/>
    </row>
    <row r="31" spans="2:7" ht="15.75">
      <c r="B31" s="89"/>
      <c r="C31" s="382"/>
      <c r="D31" s="89"/>
      <c r="E31" s="384"/>
      <c r="F31" s="384"/>
      <c r="G31" s="384"/>
    </row>
    <row r="32" spans="2:7" ht="15.75">
      <c r="B32" s="89"/>
      <c r="C32" s="382"/>
      <c r="D32" s="89"/>
      <c r="E32" s="384"/>
      <c r="F32" s="384"/>
      <c r="G32" s="384"/>
    </row>
    <row r="33" spans="2:7" ht="15.75">
      <c r="B33" s="89"/>
      <c r="C33" s="382"/>
      <c r="D33" s="89"/>
      <c r="E33" s="384"/>
      <c r="F33" s="384"/>
      <c r="G33" s="384"/>
    </row>
    <row r="34" spans="2:7" ht="15.75">
      <c r="B34" s="89"/>
      <c r="C34" s="382"/>
      <c r="D34" s="89"/>
      <c r="E34" s="384"/>
      <c r="F34" s="384"/>
      <c r="G34" s="384"/>
    </row>
  </sheetData>
  <sheetProtection/>
  <mergeCells count="15">
    <mergeCell ref="E4:E5"/>
    <mergeCell ref="B27:D27"/>
    <mergeCell ref="A1:B1"/>
    <mergeCell ref="A2:J2"/>
    <mergeCell ref="A3:J3"/>
    <mergeCell ref="J4:J5"/>
    <mergeCell ref="B6:D6"/>
    <mergeCell ref="B12:D12"/>
    <mergeCell ref="F4:I4"/>
    <mergeCell ref="B29:D29"/>
    <mergeCell ref="A17:B17"/>
    <mergeCell ref="A4:A5"/>
    <mergeCell ref="B4:B5"/>
    <mergeCell ref="C4:C5"/>
    <mergeCell ref="D4:D5"/>
  </mergeCells>
  <printOptions/>
  <pageMargins left="0.41" right="0.446850394" top="0.43" bottom="0.196850393700787" header="0.31496062992126" footer="0.31496062992126"/>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P54"/>
  <sheetViews>
    <sheetView showZeros="0" tabSelected="1" zoomScale="85" zoomScaleNormal="85" zoomScalePageLayoutView="0" workbookViewId="0" topLeftCell="A1">
      <selection activeCell="A2" sqref="A2:L2"/>
    </sheetView>
  </sheetViews>
  <sheetFormatPr defaultColWidth="9.140625" defaultRowHeight="15"/>
  <cols>
    <col min="1" max="1" width="7.00390625" style="10" customWidth="1"/>
    <col min="2" max="2" width="29.140625" style="13" customWidth="1"/>
    <col min="3" max="3" width="17.28125" style="12" customWidth="1"/>
    <col min="4" max="4" width="15.28125" style="13" customWidth="1"/>
    <col min="5" max="6" width="10.7109375" style="14" bestFit="1" customWidth="1"/>
    <col min="7" max="7" width="8.421875" style="14" customWidth="1"/>
    <col min="8" max="8" width="8.28125" style="14" customWidth="1"/>
    <col min="9" max="9" width="9.57421875" style="14" customWidth="1"/>
    <col min="10" max="10" width="18.28125" style="14" customWidth="1"/>
    <col min="11" max="11" width="21.7109375" style="95" customWidth="1"/>
    <col min="12" max="12" width="17.8515625" style="16" customWidth="1"/>
    <col min="13" max="13" width="16.57421875" style="16" customWidth="1"/>
    <col min="14" max="14" width="19.57421875" style="16" customWidth="1"/>
    <col min="15" max="15" width="25.57421875" style="13" customWidth="1"/>
    <col min="16" max="16" width="27.57421875" style="13" customWidth="1"/>
    <col min="17" max="16384" width="9.140625" style="13" customWidth="1"/>
  </cols>
  <sheetData>
    <row r="1" spans="1:16" ht="18" customHeight="1">
      <c r="A1" s="475"/>
      <c r="B1" s="475"/>
      <c r="N1" s="37"/>
      <c r="O1" s="89"/>
      <c r="P1" s="89"/>
    </row>
    <row r="2" spans="1:16" ht="48.75" customHeight="1">
      <c r="A2" s="476" t="s">
        <v>451</v>
      </c>
      <c r="B2" s="476"/>
      <c r="C2" s="476"/>
      <c r="D2" s="476"/>
      <c r="E2" s="476"/>
      <c r="F2" s="476"/>
      <c r="G2" s="476"/>
      <c r="H2" s="476"/>
      <c r="I2" s="476"/>
      <c r="J2" s="476"/>
      <c r="K2" s="476"/>
      <c r="L2" s="476"/>
      <c r="M2" s="58"/>
      <c r="N2" s="37"/>
      <c r="O2" s="89"/>
      <c r="P2" s="89"/>
    </row>
    <row r="3" spans="1:16" ht="21.75" customHeight="1">
      <c r="A3" s="477"/>
      <c r="B3" s="477"/>
      <c r="C3" s="477"/>
      <c r="D3" s="477"/>
      <c r="E3" s="477"/>
      <c r="F3" s="477"/>
      <c r="G3" s="477"/>
      <c r="H3" s="477"/>
      <c r="I3" s="477"/>
      <c r="J3" s="477"/>
      <c r="K3" s="477"/>
      <c r="L3" s="477"/>
      <c r="M3" s="59"/>
      <c r="N3" s="37"/>
      <c r="O3" s="89"/>
      <c r="P3" s="89"/>
    </row>
    <row r="4" spans="1:16" s="17" customFormat="1" ht="16.5" customHeight="1">
      <c r="A4" s="470" t="s">
        <v>0</v>
      </c>
      <c r="B4" s="471" t="s">
        <v>3</v>
      </c>
      <c r="C4" s="471" t="s">
        <v>6</v>
      </c>
      <c r="D4" s="472" t="s">
        <v>7</v>
      </c>
      <c r="E4" s="473" t="s">
        <v>12</v>
      </c>
      <c r="F4" s="473" t="s">
        <v>4</v>
      </c>
      <c r="G4" s="473"/>
      <c r="H4" s="473"/>
      <c r="I4" s="473"/>
      <c r="J4" s="481" t="s">
        <v>381</v>
      </c>
      <c r="K4" s="483" t="s">
        <v>19</v>
      </c>
      <c r="L4" s="478" t="s">
        <v>14</v>
      </c>
      <c r="M4" s="33"/>
      <c r="N4" s="41"/>
      <c r="O4" s="102"/>
      <c r="P4" s="102"/>
    </row>
    <row r="5" spans="1:16" s="17" customFormat="1" ht="63">
      <c r="A5" s="470"/>
      <c r="B5" s="471"/>
      <c r="C5" s="471"/>
      <c r="D5" s="472"/>
      <c r="E5" s="473"/>
      <c r="F5" s="63" t="s">
        <v>10</v>
      </c>
      <c r="G5" s="63" t="s">
        <v>8</v>
      </c>
      <c r="H5" s="63" t="s">
        <v>9</v>
      </c>
      <c r="I5" s="63" t="s">
        <v>1</v>
      </c>
      <c r="J5" s="482"/>
      <c r="K5" s="483"/>
      <c r="L5" s="478"/>
      <c r="M5" s="33"/>
      <c r="N5" s="41"/>
      <c r="O5" s="102"/>
      <c r="P5" s="102"/>
    </row>
    <row r="6" spans="1:16" s="17" customFormat="1" ht="25.5" customHeight="1">
      <c r="A6" s="62" t="s">
        <v>54</v>
      </c>
      <c r="B6" s="479" t="s">
        <v>27</v>
      </c>
      <c r="C6" s="479"/>
      <c r="D6" s="479"/>
      <c r="E6" s="63">
        <f>E7+E9+E14+E16+E18</f>
        <v>53.53</v>
      </c>
      <c r="F6" s="63">
        <f>F7+F9+F14+F16+F18</f>
        <v>22.53</v>
      </c>
      <c r="G6" s="63">
        <f>G7+G9+G14+G16+G18</f>
        <v>0</v>
      </c>
      <c r="H6" s="63">
        <f>H7+H9+H14+H16+H18</f>
        <v>0</v>
      </c>
      <c r="I6" s="63">
        <f>I7+I9+I14+I16+I18</f>
        <v>31</v>
      </c>
      <c r="J6" s="63"/>
      <c r="K6" s="65"/>
      <c r="L6" s="64"/>
      <c r="M6" s="33"/>
      <c r="N6" s="41"/>
      <c r="O6" s="102"/>
      <c r="P6" s="102"/>
    </row>
    <row r="7" spans="1:16" s="17" customFormat="1" ht="25.5" customHeight="1">
      <c r="A7" s="62" t="s">
        <v>2</v>
      </c>
      <c r="B7" s="116" t="s">
        <v>52</v>
      </c>
      <c r="C7" s="119"/>
      <c r="D7" s="119"/>
      <c r="E7" s="63">
        <f>E8</f>
        <v>5.38</v>
      </c>
      <c r="F7" s="63">
        <f>F8</f>
        <v>2.35</v>
      </c>
      <c r="G7" s="63">
        <f>G8</f>
        <v>0</v>
      </c>
      <c r="H7" s="63">
        <f>H8</f>
        <v>0</v>
      </c>
      <c r="I7" s="63">
        <f>I8</f>
        <v>3.03</v>
      </c>
      <c r="J7" s="63"/>
      <c r="K7" s="65"/>
      <c r="L7" s="64"/>
      <c r="M7" s="33"/>
      <c r="N7" s="41"/>
      <c r="O7" s="102"/>
      <c r="P7" s="102"/>
    </row>
    <row r="8" spans="1:16" s="17" customFormat="1" ht="78.75">
      <c r="A8" s="176">
        <v>1</v>
      </c>
      <c r="B8" s="177" t="s">
        <v>195</v>
      </c>
      <c r="C8" s="178" t="s">
        <v>196</v>
      </c>
      <c r="D8" s="178" t="s">
        <v>197</v>
      </c>
      <c r="E8" s="179">
        <f>SUM(F8:I8)</f>
        <v>5.38</v>
      </c>
      <c r="F8" s="192">
        <v>2.35</v>
      </c>
      <c r="G8" s="192"/>
      <c r="H8" s="192"/>
      <c r="I8" s="174">
        <v>3.03</v>
      </c>
      <c r="J8" s="178" t="s">
        <v>382</v>
      </c>
      <c r="K8" s="178" t="s">
        <v>277</v>
      </c>
      <c r="L8" s="64"/>
      <c r="M8" s="33"/>
      <c r="N8" s="41"/>
      <c r="O8" s="102"/>
      <c r="P8" s="102"/>
    </row>
    <row r="9" spans="1:16" s="17" customFormat="1" ht="25.5" customHeight="1">
      <c r="A9" s="62" t="s">
        <v>11</v>
      </c>
      <c r="B9" s="116" t="s">
        <v>152</v>
      </c>
      <c r="C9" s="119"/>
      <c r="D9" s="119"/>
      <c r="E9" s="63">
        <f>SUM(E10:E13)</f>
        <v>31.19</v>
      </c>
      <c r="F9" s="63">
        <f>SUM(F10:F13)</f>
        <v>10.08</v>
      </c>
      <c r="G9" s="63">
        <f>SUM(G10:G13)</f>
        <v>0</v>
      </c>
      <c r="H9" s="63">
        <f>SUM(H10:H13)</f>
        <v>0</v>
      </c>
      <c r="I9" s="63">
        <f>SUM(I10:I13)</f>
        <v>21.11</v>
      </c>
      <c r="J9" s="63"/>
      <c r="K9" s="65"/>
      <c r="L9" s="64"/>
      <c r="M9" s="33"/>
      <c r="N9" s="41"/>
      <c r="O9" s="102"/>
      <c r="P9" s="102"/>
    </row>
    <row r="10" spans="1:16" ht="113.25" customHeight="1">
      <c r="A10" s="176">
        <v>2</v>
      </c>
      <c r="B10" s="177" t="s">
        <v>155</v>
      </c>
      <c r="C10" s="178" t="s">
        <v>203</v>
      </c>
      <c r="D10" s="193" t="s">
        <v>165</v>
      </c>
      <c r="E10" s="180">
        <f>SUM(F10:I10)</f>
        <v>0.36</v>
      </c>
      <c r="F10" s="174">
        <v>0.2</v>
      </c>
      <c r="G10" s="174"/>
      <c r="H10" s="180"/>
      <c r="I10" s="180">
        <v>0.16</v>
      </c>
      <c r="J10" s="180" t="s">
        <v>383</v>
      </c>
      <c r="K10" s="178" t="s">
        <v>158</v>
      </c>
      <c r="L10" s="180"/>
      <c r="M10" s="96"/>
      <c r="N10" s="37"/>
      <c r="O10" s="89"/>
      <c r="P10" s="89"/>
    </row>
    <row r="11" spans="1:16" s="17" customFormat="1" ht="78.75">
      <c r="A11" s="176">
        <v>3</v>
      </c>
      <c r="B11" s="177" t="s">
        <v>160</v>
      </c>
      <c r="C11" s="178" t="s">
        <v>161</v>
      </c>
      <c r="D11" s="193" t="s">
        <v>181</v>
      </c>
      <c r="E11" s="180">
        <f>SUM(F11:I11)</f>
        <v>0.42000000000000004</v>
      </c>
      <c r="F11" s="174">
        <v>0.33</v>
      </c>
      <c r="G11" s="180"/>
      <c r="H11" s="180"/>
      <c r="I11" s="180">
        <v>0.09</v>
      </c>
      <c r="J11" s="180" t="s">
        <v>384</v>
      </c>
      <c r="K11" s="178" t="s">
        <v>158</v>
      </c>
      <c r="L11" s="64"/>
      <c r="M11" s="33"/>
      <c r="N11" s="41"/>
      <c r="O11" s="102"/>
      <c r="P11" s="102"/>
    </row>
    <row r="12" spans="1:16" s="17" customFormat="1" ht="78.75">
      <c r="A12" s="176">
        <v>4</v>
      </c>
      <c r="B12" s="177" t="s">
        <v>162</v>
      </c>
      <c r="C12" s="178" t="s">
        <v>250</v>
      </c>
      <c r="D12" s="193" t="s">
        <v>180</v>
      </c>
      <c r="E12" s="180">
        <f>SUM(F12:I12)</f>
        <v>0.41</v>
      </c>
      <c r="F12" s="174">
        <v>0.05</v>
      </c>
      <c r="G12" s="180"/>
      <c r="H12" s="180"/>
      <c r="I12" s="180">
        <v>0.36</v>
      </c>
      <c r="J12" s="180" t="s">
        <v>385</v>
      </c>
      <c r="K12" s="178" t="s">
        <v>163</v>
      </c>
      <c r="L12" s="64"/>
      <c r="M12" s="33"/>
      <c r="N12" s="41"/>
      <c r="O12" s="102"/>
      <c r="P12" s="102"/>
    </row>
    <row r="13" spans="1:16" s="17" customFormat="1" ht="78.75">
      <c r="A13" s="410">
        <v>5</v>
      </c>
      <c r="B13" s="244" t="s">
        <v>175</v>
      </c>
      <c r="C13" s="245" t="s">
        <v>203</v>
      </c>
      <c r="D13" s="245" t="s">
        <v>182</v>
      </c>
      <c r="E13" s="252">
        <f>SUM(F13:I13)</f>
        <v>30</v>
      </c>
      <c r="F13" s="411">
        <v>9.5</v>
      </c>
      <c r="G13" s="411"/>
      <c r="H13" s="411"/>
      <c r="I13" s="252">
        <v>20.5</v>
      </c>
      <c r="J13" s="252" t="s">
        <v>426</v>
      </c>
      <c r="K13" s="245" t="s">
        <v>163</v>
      </c>
      <c r="L13" s="121"/>
      <c r="M13" s="33"/>
      <c r="N13" s="41"/>
      <c r="O13" s="102"/>
      <c r="P13" s="102"/>
    </row>
    <row r="14" spans="1:16" s="17" customFormat="1" ht="25.5" customHeight="1">
      <c r="A14" s="62" t="s">
        <v>88</v>
      </c>
      <c r="B14" s="116" t="s">
        <v>123</v>
      </c>
      <c r="C14" s="119"/>
      <c r="D14" s="119"/>
      <c r="E14" s="63">
        <f>SUM(E15)</f>
        <v>0.39999999999999997</v>
      </c>
      <c r="F14" s="63">
        <f>SUM(F15)</f>
        <v>0.29</v>
      </c>
      <c r="G14" s="63">
        <f>SUM(G15)</f>
        <v>0</v>
      </c>
      <c r="H14" s="63">
        <f>SUM(H15)</f>
        <v>0</v>
      </c>
      <c r="I14" s="63">
        <f>SUM(I15)</f>
        <v>0.11</v>
      </c>
      <c r="J14" s="63"/>
      <c r="K14" s="65"/>
      <c r="L14" s="64"/>
      <c r="M14" s="33"/>
      <c r="N14" s="41"/>
      <c r="O14" s="102"/>
      <c r="P14" s="102"/>
    </row>
    <row r="15" spans="1:16" ht="78.75">
      <c r="A15" s="176">
        <v>6</v>
      </c>
      <c r="B15" s="194" t="s">
        <v>124</v>
      </c>
      <c r="C15" s="176" t="s">
        <v>125</v>
      </c>
      <c r="D15" s="176" t="s">
        <v>194</v>
      </c>
      <c r="E15" s="180">
        <f>SUM(F15:I15)</f>
        <v>0.39999999999999997</v>
      </c>
      <c r="F15" s="174">
        <v>0.29</v>
      </c>
      <c r="G15" s="174"/>
      <c r="H15" s="180"/>
      <c r="I15" s="180">
        <v>0.11</v>
      </c>
      <c r="J15" s="180" t="s">
        <v>386</v>
      </c>
      <c r="K15" s="178" t="s">
        <v>158</v>
      </c>
      <c r="L15" s="187"/>
      <c r="M15" s="34"/>
      <c r="N15" s="37"/>
      <c r="O15" s="89"/>
      <c r="P15" s="89"/>
    </row>
    <row r="16" spans="1:16" s="16" customFormat="1" ht="19.5" customHeight="1">
      <c r="A16" s="62" t="s">
        <v>110</v>
      </c>
      <c r="B16" s="64" t="s">
        <v>22</v>
      </c>
      <c r="C16" s="66"/>
      <c r="D16" s="66"/>
      <c r="E16" s="67">
        <f>E17</f>
        <v>14</v>
      </c>
      <c r="F16" s="67">
        <f>F17</f>
        <v>9.78</v>
      </c>
      <c r="G16" s="67">
        <f>G17</f>
        <v>0</v>
      </c>
      <c r="H16" s="67">
        <f>H17</f>
        <v>0</v>
      </c>
      <c r="I16" s="67">
        <f>I17</f>
        <v>4.22</v>
      </c>
      <c r="J16" s="67"/>
      <c r="K16" s="195"/>
      <c r="L16" s="66"/>
      <c r="M16" s="37"/>
      <c r="N16" s="37"/>
      <c r="O16" s="37"/>
      <c r="P16" s="37"/>
    </row>
    <row r="17" spans="1:16" s="27" customFormat="1" ht="78.75">
      <c r="A17" s="176">
        <v>7</v>
      </c>
      <c r="B17" s="177" t="s">
        <v>24</v>
      </c>
      <c r="C17" s="178" t="s">
        <v>204</v>
      </c>
      <c r="D17" s="178" t="s">
        <v>99</v>
      </c>
      <c r="E17" s="180">
        <f>SUM(F17:I17)</f>
        <v>14</v>
      </c>
      <c r="F17" s="196">
        <v>9.78</v>
      </c>
      <c r="G17" s="197"/>
      <c r="H17" s="197"/>
      <c r="I17" s="197">
        <v>4.22</v>
      </c>
      <c r="J17" s="197" t="s">
        <v>387</v>
      </c>
      <c r="K17" s="198" t="s">
        <v>25</v>
      </c>
      <c r="L17" s="199"/>
      <c r="M17" s="38"/>
      <c r="N17" s="103"/>
      <c r="O17" s="104"/>
      <c r="P17" s="104"/>
    </row>
    <row r="18" spans="1:16" s="28" customFormat="1" ht="31.5">
      <c r="A18" s="200" t="s">
        <v>116</v>
      </c>
      <c r="B18" s="64" t="s">
        <v>138</v>
      </c>
      <c r="C18" s="182"/>
      <c r="D18" s="182"/>
      <c r="E18" s="63">
        <f>E19</f>
        <v>2.5599999999999996</v>
      </c>
      <c r="F18" s="63">
        <f>F19</f>
        <v>0.03</v>
      </c>
      <c r="G18" s="63">
        <f>G19</f>
        <v>0</v>
      </c>
      <c r="H18" s="63">
        <f>H19</f>
        <v>0</v>
      </c>
      <c r="I18" s="63">
        <f>I19</f>
        <v>2.53</v>
      </c>
      <c r="J18" s="63"/>
      <c r="K18" s="201"/>
      <c r="L18" s="202"/>
      <c r="M18" s="39"/>
      <c r="N18" s="105"/>
      <c r="O18" s="106"/>
      <c r="P18" s="106"/>
    </row>
    <row r="19" spans="1:16" s="27" customFormat="1" ht="143.25" customHeight="1">
      <c r="A19" s="176">
        <v>8</v>
      </c>
      <c r="B19" s="177" t="s">
        <v>157</v>
      </c>
      <c r="C19" s="178" t="s">
        <v>114</v>
      </c>
      <c r="D19" s="178" t="s">
        <v>205</v>
      </c>
      <c r="E19" s="203">
        <f>SUM(F19:I19)</f>
        <v>2.5599999999999996</v>
      </c>
      <c r="F19" s="188">
        <v>0.03</v>
      </c>
      <c r="G19" s="188"/>
      <c r="H19" s="197"/>
      <c r="I19" s="197">
        <v>2.53</v>
      </c>
      <c r="J19" s="197" t="s">
        <v>388</v>
      </c>
      <c r="K19" s="178" t="s">
        <v>159</v>
      </c>
      <c r="L19" s="178"/>
      <c r="M19" s="36"/>
      <c r="N19" s="103"/>
      <c r="O19" s="104"/>
      <c r="P19" s="104"/>
    </row>
    <row r="20" spans="1:16" ht="21.75" customHeight="1">
      <c r="A20" s="68" t="s">
        <v>56</v>
      </c>
      <c r="B20" s="480" t="s">
        <v>28</v>
      </c>
      <c r="C20" s="480"/>
      <c r="D20" s="480"/>
      <c r="E20" s="67">
        <f>E21+E23+E27+E30</f>
        <v>55.3</v>
      </c>
      <c r="F20" s="67">
        <f>F21+F23+F27+F30</f>
        <v>9.59</v>
      </c>
      <c r="G20" s="67">
        <f>G21+G23+G27+G30</f>
        <v>6.36</v>
      </c>
      <c r="H20" s="67">
        <f>H21+H23+H27+H30</f>
        <v>0</v>
      </c>
      <c r="I20" s="67">
        <f>I21+I23+I27+I30</f>
        <v>39.35</v>
      </c>
      <c r="J20" s="67"/>
      <c r="K20" s="97"/>
      <c r="L20" s="66"/>
      <c r="M20" s="37"/>
      <c r="N20" s="37"/>
      <c r="O20" s="89"/>
      <c r="P20" s="89"/>
    </row>
    <row r="21" spans="1:16" ht="21.75" customHeight="1">
      <c r="A21" s="68" t="s">
        <v>2</v>
      </c>
      <c r="B21" s="116" t="s">
        <v>40</v>
      </c>
      <c r="C21" s="118"/>
      <c r="D21" s="118"/>
      <c r="E21" s="67">
        <f>E22</f>
        <v>14.5</v>
      </c>
      <c r="F21" s="67">
        <f>F22</f>
        <v>0</v>
      </c>
      <c r="G21" s="67">
        <f>G22</f>
        <v>6.36</v>
      </c>
      <c r="H21" s="67">
        <f>H22</f>
        <v>0</v>
      </c>
      <c r="I21" s="67">
        <f>I22</f>
        <v>8.14</v>
      </c>
      <c r="J21" s="67"/>
      <c r="K21" s="97"/>
      <c r="L21" s="66"/>
      <c r="M21" s="37"/>
      <c r="N21" s="37"/>
      <c r="O21" s="89"/>
      <c r="P21" s="89"/>
    </row>
    <row r="22" spans="1:16" ht="142.5" customHeight="1">
      <c r="A22" s="204">
        <v>1</v>
      </c>
      <c r="B22" s="205" t="s">
        <v>296</v>
      </c>
      <c r="C22" s="206" t="s">
        <v>289</v>
      </c>
      <c r="D22" s="206" t="s">
        <v>106</v>
      </c>
      <c r="E22" s="207">
        <f>SUM(F22:I22)</f>
        <v>14.5</v>
      </c>
      <c r="F22" s="208"/>
      <c r="G22" s="207">
        <v>6.36</v>
      </c>
      <c r="H22" s="208"/>
      <c r="I22" s="207">
        <v>8.14</v>
      </c>
      <c r="J22" s="466" t="s">
        <v>432</v>
      </c>
      <c r="K22" s="97" t="s">
        <v>136</v>
      </c>
      <c r="L22" s="175" t="s">
        <v>297</v>
      </c>
      <c r="M22" s="37"/>
      <c r="N22" s="37"/>
      <c r="O22" s="89"/>
      <c r="P22" s="89"/>
    </row>
    <row r="23" spans="1:16" ht="28.5" customHeight="1">
      <c r="A23" s="62" t="s">
        <v>11</v>
      </c>
      <c r="B23" s="116" t="s">
        <v>152</v>
      </c>
      <c r="C23" s="118"/>
      <c r="D23" s="118"/>
      <c r="E23" s="67">
        <f>SUM(E24:E26)</f>
        <v>5.73</v>
      </c>
      <c r="F23" s="67">
        <f>SUM(F24:F26)</f>
        <v>0.8300000000000001</v>
      </c>
      <c r="G23" s="67">
        <f>SUM(G24:G26)</f>
        <v>0</v>
      </c>
      <c r="H23" s="67">
        <f>SUM(H24:H26)</f>
        <v>0</v>
      </c>
      <c r="I23" s="67">
        <f>SUM(I24:I26)</f>
        <v>4.9</v>
      </c>
      <c r="J23" s="67"/>
      <c r="K23" s="97"/>
      <c r="L23" s="66"/>
      <c r="M23" s="37"/>
      <c r="N23" s="37"/>
      <c r="O23" s="89"/>
      <c r="P23" s="89"/>
    </row>
    <row r="24" spans="1:16" ht="78.75">
      <c r="A24" s="204">
        <v>2</v>
      </c>
      <c r="B24" s="177" t="s">
        <v>346</v>
      </c>
      <c r="C24" s="178" t="s">
        <v>156</v>
      </c>
      <c r="D24" s="178" t="s">
        <v>165</v>
      </c>
      <c r="E24" s="203">
        <f>SUM(F24:I24)</f>
        <v>0.6</v>
      </c>
      <c r="F24" s="174">
        <v>0.02</v>
      </c>
      <c r="G24" s="180"/>
      <c r="H24" s="209"/>
      <c r="I24" s="209">
        <v>0.58</v>
      </c>
      <c r="J24" s="209" t="s">
        <v>389</v>
      </c>
      <c r="K24" s="178" t="s">
        <v>158</v>
      </c>
      <c r="L24" s="66"/>
      <c r="M24" s="37"/>
      <c r="N24" s="37"/>
      <c r="O24" s="89"/>
      <c r="P24" s="89"/>
    </row>
    <row r="25" spans="1:16" ht="78.75">
      <c r="A25" s="204">
        <v>3</v>
      </c>
      <c r="B25" s="177" t="s">
        <v>166</v>
      </c>
      <c r="C25" s="210" t="s">
        <v>167</v>
      </c>
      <c r="D25" s="211" t="s">
        <v>170</v>
      </c>
      <c r="E25" s="203">
        <f>SUM(F25:I25)</f>
        <v>0.13</v>
      </c>
      <c r="F25" s="174">
        <v>0.04</v>
      </c>
      <c r="G25" s="209"/>
      <c r="H25" s="209"/>
      <c r="I25" s="209">
        <v>0.09</v>
      </c>
      <c r="J25" s="209" t="s">
        <v>390</v>
      </c>
      <c r="K25" s="176" t="s">
        <v>285</v>
      </c>
      <c r="L25" s="187"/>
      <c r="M25" s="34"/>
      <c r="N25" s="37"/>
      <c r="O25" s="89"/>
      <c r="P25" s="89"/>
    </row>
    <row r="26" spans="1:16" ht="157.5">
      <c r="A26" s="204">
        <v>4</v>
      </c>
      <c r="B26" s="177" t="s">
        <v>168</v>
      </c>
      <c r="C26" s="187" t="s">
        <v>169</v>
      </c>
      <c r="D26" s="187" t="s">
        <v>171</v>
      </c>
      <c r="E26" s="203">
        <f>SUM(F26:I26)</f>
        <v>5</v>
      </c>
      <c r="F26" s="174">
        <v>0.77</v>
      </c>
      <c r="G26" s="180"/>
      <c r="H26" s="209"/>
      <c r="I26" s="209">
        <v>4.23</v>
      </c>
      <c r="J26" s="209" t="s">
        <v>391</v>
      </c>
      <c r="K26" s="187" t="s">
        <v>217</v>
      </c>
      <c r="L26" s="187"/>
      <c r="M26" s="34"/>
      <c r="N26" s="37"/>
      <c r="O26" s="89"/>
      <c r="P26" s="89"/>
    </row>
    <row r="27" spans="1:16" ht="21.75" customHeight="1">
      <c r="A27" s="68" t="s">
        <v>88</v>
      </c>
      <c r="B27" s="116" t="s">
        <v>123</v>
      </c>
      <c r="C27" s="212"/>
      <c r="D27" s="213"/>
      <c r="E27" s="67">
        <f>SUM(E28:E29)</f>
        <v>29.869999999999997</v>
      </c>
      <c r="F27" s="67">
        <f>SUM(F28:F29)</f>
        <v>7.92</v>
      </c>
      <c r="G27" s="67">
        <f>SUM(G28:G29)</f>
        <v>0</v>
      </c>
      <c r="H27" s="67">
        <f>SUM(H28:H29)</f>
        <v>0</v>
      </c>
      <c r="I27" s="67">
        <f>SUM(I28:I29)</f>
        <v>21.95</v>
      </c>
      <c r="J27" s="67"/>
      <c r="K27" s="97"/>
      <c r="L27" s="66"/>
      <c r="M27" s="37"/>
      <c r="N27" s="37"/>
      <c r="O27" s="89"/>
      <c r="P27" s="89"/>
    </row>
    <row r="28" spans="1:16" ht="94.5">
      <c r="A28" s="204">
        <v>5</v>
      </c>
      <c r="B28" s="177" t="s">
        <v>126</v>
      </c>
      <c r="C28" s="210" t="s">
        <v>127</v>
      </c>
      <c r="D28" s="211" t="s">
        <v>141</v>
      </c>
      <c r="E28" s="203">
        <f>SUM(F28:I28)</f>
        <v>3.0999999999999996</v>
      </c>
      <c r="F28" s="174">
        <v>0.26</v>
      </c>
      <c r="G28" s="174"/>
      <c r="H28" s="174"/>
      <c r="I28" s="174">
        <v>2.84</v>
      </c>
      <c r="J28" s="209" t="s">
        <v>392</v>
      </c>
      <c r="K28" s="176" t="s">
        <v>206</v>
      </c>
      <c r="L28" s="66"/>
      <c r="M28" s="37"/>
      <c r="N28" s="37"/>
      <c r="O28" s="89"/>
      <c r="P28" s="89"/>
    </row>
    <row r="29" spans="1:16" ht="114" customHeight="1">
      <c r="A29" s="204">
        <v>6</v>
      </c>
      <c r="B29" s="177" t="s">
        <v>202</v>
      </c>
      <c r="C29" s="178" t="s">
        <v>174</v>
      </c>
      <c r="D29" s="187" t="s">
        <v>139</v>
      </c>
      <c r="E29" s="174">
        <f>SUM(F29:I29)</f>
        <v>26.77</v>
      </c>
      <c r="F29" s="174">
        <v>7.66</v>
      </c>
      <c r="G29" s="174"/>
      <c r="H29" s="174"/>
      <c r="I29" s="174">
        <v>19.11</v>
      </c>
      <c r="J29" s="209" t="s">
        <v>393</v>
      </c>
      <c r="K29" s="178" t="s">
        <v>159</v>
      </c>
      <c r="L29" s="178"/>
      <c r="M29" s="37"/>
      <c r="N29" s="37"/>
      <c r="O29" s="102"/>
      <c r="P29" s="36"/>
    </row>
    <row r="30" spans="1:16" s="16" customFormat="1" ht="23.25" customHeight="1">
      <c r="A30" s="62" t="s">
        <v>110</v>
      </c>
      <c r="B30" s="64" t="s">
        <v>22</v>
      </c>
      <c r="C30" s="66"/>
      <c r="D30" s="66"/>
      <c r="E30" s="67">
        <f>E31</f>
        <v>5.2</v>
      </c>
      <c r="F30" s="67">
        <f>F31</f>
        <v>0.84</v>
      </c>
      <c r="G30" s="67">
        <f>G31</f>
        <v>0</v>
      </c>
      <c r="H30" s="67">
        <f>H31</f>
        <v>0</v>
      </c>
      <c r="I30" s="67">
        <f>I31</f>
        <v>4.36</v>
      </c>
      <c r="J30" s="67"/>
      <c r="K30" s="195"/>
      <c r="L30" s="178"/>
      <c r="M30" s="37"/>
      <c r="N30" s="37"/>
      <c r="O30" s="37"/>
      <c r="P30" s="37"/>
    </row>
    <row r="31" spans="1:16" ht="110.25">
      <c r="A31" s="204">
        <v>7</v>
      </c>
      <c r="B31" s="177" t="s">
        <v>29</v>
      </c>
      <c r="C31" s="178" t="s">
        <v>174</v>
      </c>
      <c r="D31" s="211" t="s">
        <v>32</v>
      </c>
      <c r="E31" s="174">
        <f>SUM(F31:I31)</f>
        <v>5.2</v>
      </c>
      <c r="F31" s="174">
        <v>0.84</v>
      </c>
      <c r="G31" s="174"/>
      <c r="H31" s="174"/>
      <c r="I31" s="174">
        <v>4.36</v>
      </c>
      <c r="J31" s="209" t="s">
        <v>394</v>
      </c>
      <c r="K31" s="178" t="s">
        <v>284</v>
      </c>
      <c r="L31" s="178"/>
      <c r="M31" s="464"/>
      <c r="N31" s="37"/>
      <c r="O31" s="89"/>
      <c r="P31" s="36"/>
    </row>
    <row r="32" spans="1:16" s="17" customFormat="1" ht="15.75">
      <c r="A32" s="469" t="s">
        <v>345</v>
      </c>
      <c r="B32" s="469"/>
      <c r="C32" s="72"/>
      <c r="D32" s="81"/>
      <c r="E32" s="69">
        <f>E6+E20</f>
        <v>108.83</v>
      </c>
      <c r="F32" s="69">
        <f>F6+F20</f>
        <v>32.120000000000005</v>
      </c>
      <c r="G32" s="69">
        <f>G6+G20</f>
        <v>6.36</v>
      </c>
      <c r="H32" s="69">
        <f>H6+H20</f>
        <v>0</v>
      </c>
      <c r="I32" s="69">
        <f>I6+I20</f>
        <v>70.35</v>
      </c>
      <c r="J32" s="69"/>
      <c r="K32" s="98"/>
      <c r="L32" s="71"/>
      <c r="M32" s="41"/>
      <c r="N32" s="41"/>
      <c r="O32" s="102"/>
      <c r="P32" s="102"/>
    </row>
    <row r="33" spans="14:16" ht="15.75">
      <c r="N33" s="37"/>
      <c r="O33" s="89"/>
      <c r="P33" s="89"/>
    </row>
    <row r="34" spans="14:16" ht="15.75">
      <c r="N34" s="37"/>
      <c r="O34" s="89"/>
      <c r="P34" s="89"/>
    </row>
    <row r="35" spans="14:16" ht="15.75">
      <c r="N35" s="37"/>
      <c r="O35" s="89"/>
      <c r="P35" s="89"/>
    </row>
    <row r="42" spans="1:4" ht="15.75">
      <c r="A42" s="386"/>
      <c r="B42" s="102"/>
      <c r="C42" s="382"/>
      <c r="D42" s="89"/>
    </row>
    <row r="43" spans="1:4" ht="22.5" customHeight="1">
      <c r="A43" s="386"/>
      <c r="B43" s="474"/>
      <c r="C43" s="474"/>
      <c r="D43" s="474"/>
    </row>
    <row r="44" spans="1:4" ht="15.75">
      <c r="A44" s="386"/>
      <c r="B44" s="89"/>
      <c r="C44" s="382"/>
      <c r="D44" s="89"/>
    </row>
    <row r="45" spans="1:4" ht="15.75">
      <c r="A45" s="386"/>
      <c r="B45" s="468"/>
      <c r="C45" s="468"/>
      <c r="D45" s="468"/>
    </row>
    <row r="46" spans="1:4" ht="15.75">
      <c r="A46" s="386"/>
      <c r="B46" s="465"/>
      <c r="C46" s="382"/>
      <c r="D46" s="89"/>
    </row>
    <row r="47" spans="1:4" ht="15.75">
      <c r="A47" s="386"/>
      <c r="B47" s="387"/>
      <c r="C47" s="382"/>
      <c r="D47" s="89"/>
    </row>
    <row r="48" spans="1:4" ht="15.75">
      <c r="A48" s="386"/>
      <c r="B48" s="102"/>
      <c r="C48" s="382"/>
      <c r="D48" s="89"/>
    </row>
    <row r="49" spans="1:4" ht="15.75">
      <c r="A49" s="386"/>
      <c r="B49" s="89"/>
      <c r="C49" s="382"/>
      <c r="D49" s="89"/>
    </row>
    <row r="50" spans="1:4" ht="15.75">
      <c r="A50" s="386"/>
      <c r="B50" s="89"/>
      <c r="C50" s="382"/>
      <c r="D50" s="89"/>
    </row>
    <row r="51" spans="1:4" ht="15.75">
      <c r="A51" s="386"/>
      <c r="B51" s="89"/>
      <c r="C51" s="382"/>
      <c r="D51" s="89"/>
    </row>
    <row r="52" spans="1:4" ht="15.75">
      <c r="A52" s="386"/>
      <c r="B52" s="89"/>
      <c r="C52" s="382"/>
      <c r="D52" s="89"/>
    </row>
    <row r="53" spans="1:4" ht="15.75">
      <c r="A53" s="386"/>
      <c r="B53" s="89"/>
      <c r="C53" s="382"/>
      <c r="D53" s="89"/>
    </row>
    <row r="54" spans="1:4" ht="15.75">
      <c r="A54" s="386"/>
      <c r="B54" s="89"/>
      <c r="C54" s="382"/>
      <c r="D54" s="89"/>
    </row>
  </sheetData>
  <sheetProtection/>
  <mergeCells count="17">
    <mergeCell ref="A1:B1"/>
    <mergeCell ref="K4:K5"/>
    <mergeCell ref="A2:L2"/>
    <mergeCell ref="A3:L3"/>
    <mergeCell ref="A4:A5"/>
    <mergeCell ref="B4:B5"/>
    <mergeCell ref="C4:C5"/>
    <mergeCell ref="D4:D5"/>
    <mergeCell ref="E4:E5"/>
    <mergeCell ref="F4:I4"/>
    <mergeCell ref="B43:D43"/>
    <mergeCell ref="B45:D45"/>
    <mergeCell ref="A32:B32"/>
    <mergeCell ref="L4:L5"/>
    <mergeCell ref="B6:D6"/>
    <mergeCell ref="B20:D20"/>
    <mergeCell ref="J4:J5"/>
  </mergeCells>
  <printOptions/>
  <pageMargins left="0.340551181" right="0.446850394" top="0.67" bottom="0.55" header="0.31496062992126" footer="0.31496062992126"/>
  <pageSetup fitToHeight="0" fitToWidth="1" horizontalDpi="600" verticalDpi="600" orientation="landscape" paperSize="9" scale="79" r:id="rId1"/>
  <headerFooter>
    <oddHeader>&amp;L&amp;"Times New Roman,Bold"&amp;13&amp; Biểu số 02:</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zoomScale="85" zoomScaleNormal="85" zoomScalePageLayoutView="0" workbookViewId="0" topLeftCell="A1">
      <selection activeCell="A2" sqref="A2:F2"/>
    </sheetView>
  </sheetViews>
  <sheetFormatPr defaultColWidth="9.140625" defaultRowHeight="15"/>
  <cols>
    <col min="1" max="1" width="6.8515625" style="9" customWidth="1"/>
    <col min="2" max="2" width="41.00390625" style="2" customWidth="1"/>
    <col min="3" max="3" width="29.00390625" style="1" customWidth="1"/>
    <col min="4" max="4" width="19.57421875" style="2" customWidth="1"/>
    <col min="5" max="5" width="13.28125" style="3" customWidth="1"/>
    <col min="6" max="6" width="33.140625" style="2" customWidth="1"/>
    <col min="7" max="7" width="9.140625" style="2" customWidth="1"/>
    <col min="8" max="8" width="34.421875" style="2" customWidth="1"/>
    <col min="9" max="16384" width="9.140625" style="2" customWidth="1"/>
  </cols>
  <sheetData>
    <row r="1" spans="1:2" ht="15">
      <c r="A1" s="486"/>
      <c r="B1" s="486"/>
    </row>
    <row r="2" spans="1:6" ht="44.25" customHeight="1">
      <c r="A2" s="490" t="s">
        <v>452</v>
      </c>
      <c r="B2" s="490"/>
      <c r="C2" s="490"/>
      <c r="D2" s="490"/>
      <c r="E2" s="490"/>
      <c r="F2" s="490"/>
    </row>
    <row r="3" spans="1:6" ht="15">
      <c r="A3" s="4"/>
      <c r="B3" s="4"/>
      <c r="C3" s="4"/>
      <c r="D3" s="4"/>
      <c r="E3" s="5"/>
      <c r="F3" s="4"/>
    </row>
    <row r="4" spans="1:6" s="6" customFormat="1" ht="14.25">
      <c r="A4" s="491" t="s">
        <v>0</v>
      </c>
      <c r="B4" s="495" t="s">
        <v>3</v>
      </c>
      <c r="C4" s="495" t="s">
        <v>6</v>
      </c>
      <c r="D4" s="497" t="s">
        <v>7</v>
      </c>
      <c r="E4" s="498" t="s">
        <v>12</v>
      </c>
      <c r="F4" s="489" t="s">
        <v>14</v>
      </c>
    </row>
    <row r="5" spans="1:6" s="6" customFormat="1" ht="14.25">
      <c r="A5" s="491"/>
      <c r="B5" s="495"/>
      <c r="C5" s="495"/>
      <c r="D5" s="497"/>
      <c r="E5" s="498"/>
      <c r="F5" s="489"/>
    </row>
    <row r="6" spans="1:6" s="7" customFormat="1" ht="18" customHeight="1">
      <c r="A6" s="73" t="s">
        <v>54</v>
      </c>
      <c r="B6" s="487" t="s">
        <v>27</v>
      </c>
      <c r="C6" s="487"/>
      <c r="D6" s="487"/>
      <c r="E6" s="74">
        <f>E7+E10+E13+E17</f>
        <v>31.559</v>
      </c>
      <c r="F6" s="75"/>
    </row>
    <row r="7" spans="1:6" s="7" customFormat="1" ht="20.25" customHeight="1">
      <c r="A7" s="73" t="s">
        <v>2</v>
      </c>
      <c r="B7" s="120" t="s">
        <v>40</v>
      </c>
      <c r="C7" s="136"/>
      <c r="D7" s="136"/>
      <c r="E7" s="76">
        <f>SUM(E8:E9)</f>
        <v>0.44000000000000006</v>
      </c>
      <c r="F7" s="136"/>
    </row>
    <row r="8" spans="1:6" s="7" customFormat="1" ht="41.25" customHeight="1">
      <c r="A8" s="141">
        <v>1</v>
      </c>
      <c r="B8" s="138" t="s">
        <v>49</v>
      </c>
      <c r="C8" s="142" t="s">
        <v>135</v>
      </c>
      <c r="D8" s="143" t="s">
        <v>97</v>
      </c>
      <c r="E8" s="144">
        <v>0.34</v>
      </c>
      <c r="F8" s="143" t="s">
        <v>276</v>
      </c>
    </row>
    <row r="9" spans="1:6" s="7" customFormat="1" ht="30">
      <c r="A9" s="145">
        <v>2</v>
      </c>
      <c r="B9" s="146" t="s">
        <v>50</v>
      </c>
      <c r="C9" s="142" t="s">
        <v>135</v>
      </c>
      <c r="D9" s="147" t="s">
        <v>98</v>
      </c>
      <c r="E9" s="148">
        <v>0.1</v>
      </c>
      <c r="F9" s="143" t="s">
        <v>276</v>
      </c>
    </row>
    <row r="10" spans="1:6" s="8" customFormat="1" ht="19.5" customHeight="1">
      <c r="A10" s="149" t="s">
        <v>11</v>
      </c>
      <c r="B10" s="150" t="s">
        <v>52</v>
      </c>
      <c r="C10" s="151"/>
      <c r="D10" s="152"/>
      <c r="E10" s="153">
        <f>SUM(E11:E12)</f>
        <v>1.65</v>
      </c>
      <c r="F10" s="130"/>
    </row>
    <row r="11" spans="1:6" s="7" customFormat="1" ht="40.5" customHeight="1">
      <c r="A11" s="131">
        <v>3</v>
      </c>
      <c r="B11" s="138" t="s">
        <v>57</v>
      </c>
      <c r="C11" s="142" t="s">
        <v>58</v>
      </c>
      <c r="D11" s="142" t="s">
        <v>96</v>
      </c>
      <c r="E11" s="154">
        <v>1.4</v>
      </c>
      <c r="F11" s="142" t="s">
        <v>293</v>
      </c>
    </row>
    <row r="12" spans="1:6" s="7" customFormat="1" ht="30">
      <c r="A12" s="131">
        <v>4</v>
      </c>
      <c r="B12" s="138" t="s">
        <v>64</v>
      </c>
      <c r="C12" s="142" t="s">
        <v>55</v>
      </c>
      <c r="D12" s="142" t="s">
        <v>92</v>
      </c>
      <c r="E12" s="154">
        <v>0.25</v>
      </c>
      <c r="F12" s="143" t="s">
        <v>280</v>
      </c>
    </row>
    <row r="13" spans="1:6" s="8" customFormat="1" ht="21" customHeight="1">
      <c r="A13" s="149" t="s">
        <v>88</v>
      </c>
      <c r="B13" s="150" t="s">
        <v>66</v>
      </c>
      <c r="C13" s="151"/>
      <c r="D13" s="152"/>
      <c r="E13" s="153">
        <f>SUM(E14:E16)</f>
        <v>23.169</v>
      </c>
      <c r="F13" s="130"/>
    </row>
    <row r="14" spans="1:6" s="7" customFormat="1" ht="45">
      <c r="A14" s="131">
        <v>5</v>
      </c>
      <c r="B14" s="138" t="s">
        <v>67</v>
      </c>
      <c r="C14" s="142" t="s">
        <v>207</v>
      </c>
      <c r="D14" s="142" t="s">
        <v>93</v>
      </c>
      <c r="E14" s="154">
        <v>15</v>
      </c>
      <c r="F14" s="140" t="s">
        <v>275</v>
      </c>
    </row>
    <row r="15" spans="1:6" s="7" customFormat="1" ht="44.25" customHeight="1">
      <c r="A15" s="141">
        <v>6</v>
      </c>
      <c r="B15" s="138" t="s">
        <v>91</v>
      </c>
      <c r="C15" s="155" t="s">
        <v>85</v>
      </c>
      <c r="D15" s="143" t="s">
        <v>94</v>
      </c>
      <c r="E15" s="144">
        <v>1</v>
      </c>
      <c r="F15" s="143" t="s">
        <v>292</v>
      </c>
    </row>
    <row r="16" spans="1:6" s="7" customFormat="1" ht="42" customHeight="1">
      <c r="A16" s="141">
        <v>7</v>
      </c>
      <c r="B16" s="138" t="s">
        <v>69</v>
      </c>
      <c r="C16" s="140" t="s">
        <v>62</v>
      </c>
      <c r="D16" s="143" t="s">
        <v>95</v>
      </c>
      <c r="E16" s="144">
        <v>7.169</v>
      </c>
      <c r="F16" s="143" t="s">
        <v>218</v>
      </c>
    </row>
    <row r="17" spans="1:6" s="8" customFormat="1" ht="21.75" customHeight="1">
      <c r="A17" s="156" t="s">
        <v>110</v>
      </c>
      <c r="B17" s="130" t="s">
        <v>146</v>
      </c>
      <c r="C17" s="157"/>
      <c r="D17" s="130"/>
      <c r="E17" s="158">
        <f>SUM(E18:E19)</f>
        <v>6.3</v>
      </c>
      <c r="F17" s="130"/>
    </row>
    <row r="18" spans="1:6" s="7" customFormat="1" ht="41.25" customHeight="1">
      <c r="A18" s="141">
        <v>8</v>
      </c>
      <c r="B18" s="136" t="s">
        <v>147</v>
      </c>
      <c r="C18" s="159" t="s">
        <v>151</v>
      </c>
      <c r="D18" s="140" t="s">
        <v>208</v>
      </c>
      <c r="E18" s="160">
        <v>3.3</v>
      </c>
      <c r="F18" s="143" t="s">
        <v>282</v>
      </c>
    </row>
    <row r="19" spans="1:6" s="7" customFormat="1" ht="38.25" customHeight="1">
      <c r="A19" s="141">
        <v>9</v>
      </c>
      <c r="B19" s="161" t="s">
        <v>144</v>
      </c>
      <c r="C19" s="159" t="s">
        <v>151</v>
      </c>
      <c r="D19" s="140" t="s">
        <v>200</v>
      </c>
      <c r="E19" s="160">
        <v>3</v>
      </c>
      <c r="F19" s="143" t="s">
        <v>282</v>
      </c>
    </row>
    <row r="20" spans="1:6" s="7" customFormat="1" ht="22.5" customHeight="1">
      <c r="A20" s="73" t="s">
        <v>56</v>
      </c>
      <c r="B20" s="488" t="s">
        <v>28</v>
      </c>
      <c r="C20" s="488"/>
      <c r="D20" s="488"/>
      <c r="E20" s="76">
        <f>E21+E23+E26+E29+E31+E33</f>
        <v>168.48999999999998</v>
      </c>
      <c r="F20" s="77"/>
    </row>
    <row r="21" spans="1:6" s="7" customFormat="1" ht="24" customHeight="1">
      <c r="A21" s="73" t="s">
        <v>2</v>
      </c>
      <c r="B21" s="120" t="s">
        <v>52</v>
      </c>
      <c r="C21" s="136"/>
      <c r="D21" s="136"/>
      <c r="E21" s="76">
        <f>SUM(E22)</f>
        <v>1.59</v>
      </c>
      <c r="F21" s="136"/>
    </row>
    <row r="22" spans="1:6" s="7" customFormat="1" ht="45">
      <c r="A22" s="131">
        <v>1</v>
      </c>
      <c r="B22" s="138" t="s">
        <v>53</v>
      </c>
      <c r="C22" s="142" t="s">
        <v>58</v>
      </c>
      <c r="D22" s="142" t="s">
        <v>90</v>
      </c>
      <c r="E22" s="154">
        <v>1.59</v>
      </c>
      <c r="F22" s="140" t="s">
        <v>274</v>
      </c>
    </row>
    <row r="23" spans="1:6" s="8" customFormat="1" ht="28.5">
      <c r="A23" s="73" t="s">
        <v>11</v>
      </c>
      <c r="B23" s="130" t="s">
        <v>245</v>
      </c>
      <c r="C23" s="151"/>
      <c r="D23" s="151"/>
      <c r="E23" s="74">
        <f>SUM(E24:E25)</f>
        <v>128.53</v>
      </c>
      <c r="F23" s="157"/>
    </row>
    <row r="24" spans="1:8" s="7" customFormat="1" ht="21" customHeight="1">
      <c r="A24" s="492">
        <v>2</v>
      </c>
      <c r="B24" s="493" t="s">
        <v>130</v>
      </c>
      <c r="C24" s="494" t="s">
        <v>131</v>
      </c>
      <c r="D24" s="142" t="s">
        <v>172</v>
      </c>
      <c r="E24" s="154">
        <v>63.53</v>
      </c>
      <c r="F24" s="496" t="s">
        <v>287</v>
      </c>
      <c r="H24" s="485"/>
    </row>
    <row r="25" spans="1:8" s="7" customFormat="1" ht="24.75" customHeight="1">
      <c r="A25" s="492"/>
      <c r="B25" s="493"/>
      <c r="C25" s="494"/>
      <c r="D25" s="142" t="s">
        <v>173</v>
      </c>
      <c r="E25" s="154">
        <v>65</v>
      </c>
      <c r="F25" s="496"/>
      <c r="H25" s="485"/>
    </row>
    <row r="26" spans="1:6" s="7" customFormat="1" ht="20.25" customHeight="1">
      <c r="A26" s="137" t="s">
        <v>88</v>
      </c>
      <c r="B26" s="130" t="s">
        <v>34</v>
      </c>
      <c r="C26" s="142"/>
      <c r="D26" s="142"/>
      <c r="E26" s="74">
        <f>SUM(E27:E28)</f>
        <v>16.849999999999998</v>
      </c>
      <c r="F26" s="140"/>
    </row>
    <row r="27" spans="1:8" s="99" customFormat="1" ht="36.75" customHeight="1">
      <c r="A27" s="172">
        <v>3</v>
      </c>
      <c r="B27" s="136" t="s">
        <v>265</v>
      </c>
      <c r="C27" s="341" t="s">
        <v>243</v>
      </c>
      <c r="D27" s="342" t="s">
        <v>262</v>
      </c>
      <c r="E27" s="343">
        <v>16.7</v>
      </c>
      <c r="F27" s="143" t="s">
        <v>273</v>
      </c>
      <c r="G27" s="32"/>
      <c r="H27" s="35"/>
    </row>
    <row r="28" spans="1:6" s="99" customFormat="1" ht="30">
      <c r="A28" s="172">
        <v>4</v>
      </c>
      <c r="B28" s="168" t="s">
        <v>224</v>
      </c>
      <c r="C28" s="140" t="s">
        <v>225</v>
      </c>
      <c r="D28" s="344" t="s">
        <v>226</v>
      </c>
      <c r="E28" s="154">
        <v>0.15</v>
      </c>
      <c r="F28" s="143" t="s">
        <v>437</v>
      </c>
    </row>
    <row r="29" spans="1:6" s="7" customFormat="1" ht="15">
      <c r="A29" s="162" t="s">
        <v>110</v>
      </c>
      <c r="B29" s="130" t="s">
        <v>123</v>
      </c>
      <c r="C29" s="151"/>
      <c r="D29" s="151"/>
      <c r="E29" s="163">
        <f>SUM(E30:E30)</f>
        <v>2</v>
      </c>
      <c r="F29" s="163"/>
    </row>
    <row r="30" spans="1:6" s="7" customFormat="1" ht="108" customHeight="1">
      <c r="A30" s="164">
        <v>5</v>
      </c>
      <c r="B30" s="138" t="s">
        <v>435</v>
      </c>
      <c r="C30" s="155" t="s">
        <v>132</v>
      </c>
      <c r="D30" s="143" t="s">
        <v>43</v>
      </c>
      <c r="E30" s="148">
        <v>2</v>
      </c>
      <c r="F30" s="143" t="s">
        <v>436</v>
      </c>
    </row>
    <row r="31" spans="1:6" s="7" customFormat="1" ht="19.5" customHeight="1">
      <c r="A31" s="73" t="s">
        <v>116</v>
      </c>
      <c r="B31" s="120" t="s">
        <v>26</v>
      </c>
      <c r="C31" s="136"/>
      <c r="D31" s="136"/>
      <c r="E31" s="76">
        <f>E32</f>
        <v>9.42</v>
      </c>
      <c r="F31" s="136"/>
    </row>
    <row r="32" spans="1:6" s="7" customFormat="1" ht="32.25" customHeight="1">
      <c r="A32" s="165">
        <v>6</v>
      </c>
      <c r="B32" s="138" t="s">
        <v>17</v>
      </c>
      <c r="C32" s="143" t="s">
        <v>209</v>
      </c>
      <c r="D32" s="143" t="s">
        <v>16</v>
      </c>
      <c r="E32" s="166">
        <v>9.42</v>
      </c>
      <c r="F32" s="143" t="s">
        <v>282</v>
      </c>
    </row>
    <row r="33" spans="1:6" ht="17.25" customHeight="1">
      <c r="A33" s="139" t="s">
        <v>119</v>
      </c>
      <c r="B33" s="130" t="s">
        <v>146</v>
      </c>
      <c r="C33" s="167"/>
      <c r="D33" s="168"/>
      <c r="E33" s="78">
        <f>SUM(E34:E35)</f>
        <v>10.1</v>
      </c>
      <c r="F33" s="168"/>
    </row>
    <row r="34" spans="1:6" ht="31.5" customHeight="1">
      <c r="A34" s="169">
        <v>7</v>
      </c>
      <c r="B34" s="161" t="s">
        <v>286</v>
      </c>
      <c r="C34" s="143" t="s">
        <v>151</v>
      </c>
      <c r="D34" s="143" t="s">
        <v>149</v>
      </c>
      <c r="E34" s="160">
        <v>0.1</v>
      </c>
      <c r="F34" s="143" t="s">
        <v>282</v>
      </c>
    </row>
    <row r="35" spans="1:6" ht="36" customHeight="1">
      <c r="A35" s="169">
        <v>8</v>
      </c>
      <c r="B35" s="136" t="s">
        <v>148</v>
      </c>
      <c r="C35" s="170" t="s">
        <v>73</v>
      </c>
      <c r="D35" s="170" t="s">
        <v>150</v>
      </c>
      <c r="E35" s="171">
        <v>10</v>
      </c>
      <c r="F35" s="143" t="s">
        <v>272</v>
      </c>
    </row>
    <row r="36" spans="1:6" ht="15">
      <c r="A36" s="484" t="s">
        <v>372</v>
      </c>
      <c r="B36" s="484"/>
      <c r="C36" s="79"/>
      <c r="D36" s="80"/>
      <c r="E36" s="78">
        <f>E6+E20</f>
        <v>200.04899999999998</v>
      </c>
      <c r="F36" s="80"/>
    </row>
    <row r="43" spans="2:6" ht="15">
      <c r="B43" s="379"/>
      <c r="C43" s="380"/>
      <c r="D43" s="379"/>
      <c r="E43" s="381"/>
      <c r="F43" s="379"/>
    </row>
    <row r="44" spans="2:6" ht="15">
      <c r="B44" s="379"/>
      <c r="C44" s="380"/>
      <c r="D44" s="379"/>
      <c r="E44" s="381"/>
      <c r="F44" s="379"/>
    </row>
    <row r="45" spans="2:6" ht="15">
      <c r="B45" s="379"/>
      <c r="C45" s="380"/>
      <c r="D45" s="379"/>
      <c r="E45" s="381"/>
      <c r="F45" s="379"/>
    </row>
    <row r="46" spans="2:6" ht="15">
      <c r="B46" s="379"/>
      <c r="C46" s="380"/>
      <c r="D46" s="379"/>
      <c r="E46" s="381"/>
      <c r="F46" s="379"/>
    </row>
    <row r="47" spans="2:6" ht="15">
      <c r="B47" s="379"/>
      <c r="C47" s="380"/>
      <c r="D47" s="379"/>
      <c r="E47" s="381"/>
      <c r="F47" s="379"/>
    </row>
    <row r="48" spans="2:6" ht="15.75">
      <c r="B48" s="102"/>
      <c r="C48" s="382"/>
      <c r="D48" s="89"/>
      <c r="E48" s="381"/>
      <c r="F48" s="379"/>
    </row>
    <row r="49" spans="2:6" ht="15.75">
      <c r="B49" s="474"/>
      <c r="C49" s="474"/>
      <c r="D49" s="474"/>
      <c r="E49" s="381"/>
      <c r="F49" s="379"/>
    </row>
    <row r="50" spans="2:6" ht="15.75">
      <c r="B50" s="107"/>
      <c r="C50" s="382"/>
      <c r="D50" s="89"/>
      <c r="E50" s="381"/>
      <c r="F50" s="379"/>
    </row>
    <row r="51" spans="2:6" ht="15.75">
      <c r="B51" s="388"/>
      <c r="C51" s="382"/>
      <c r="D51" s="89"/>
      <c r="E51" s="381"/>
      <c r="F51" s="379"/>
    </row>
    <row r="52" spans="2:6" ht="15.75">
      <c r="B52" s="468"/>
      <c r="C52" s="468"/>
      <c r="D52" s="468"/>
      <c r="E52" s="381"/>
      <c r="F52" s="379"/>
    </row>
    <row r="53" spans="2:6" ht="15.75">
      <c r="B53" s="383"/>
      <c r="C53" s="382"/>
      <c r="D53" s="89"/>
      <c r="E53" s="381"/>
      <c r="F53" s="379"/>
    </row>
    <row r="54" spans="2:6" ht="15.75">
      <c r="B54" s="389"/>
      <c r="C54" s="380"/>
      <c r="D54" s="379"/>
      <c r="E54" s="381"/>
      <c r="F54" s="379"/>
    </row>
    <row r="55" spans="2:6" ht="15.75">
      <c r="B55" s="388"/>
      <c r="C55" s="380"/>
      <c r="D55" s="379"/>
      <c r="E55" s="381"/>
      <c r="F55" s="379"/>
    </row>
    <row r="56" spans="2:6" ht="15">
      <c r="B56" s="379"/>
      <c r="C56" s="380"/>
      <c r="D56" s="379"/>
      <c r="E56" s="381"/>
      <c r="F56" s="379"/>
    </row>
    <row r="57" spans="2:6" ht="15">
      <c r="B57" s="390"/>
      <c r="C57" s="380"/>
      <c r="D57" s="379"/>
      <c r="E57" s="381"/>
      <c r="F57" s="379"/>
    </row>
    <row r="58" spans="2:6" ht="15">
      <c r="B58" s="391"/>
      <c r="C58" s="380"/>
      <c r="D58" s="379"/>
      <c r="E58" s="381"/>
      <c r="F58" s="379"/>
    </row>
    <row r="59" spans="2:6" ht="15">
      <c r="B59" s="379"/>
      <c r="C59" s="380"/>
      <c r="D59" s="379"/>
      <c r="E59" s="381"/>
      <c r="F59" s="379"/>
    </row>
    <row r="60" spans="2:6" ht="15">
      <c r="B60" s="379"/>
      <c r="C60" s="380"/>
      <c r="D60" s="379"/>
      <c r="E60" s="381"/>
      <c r="F60" s="379"/>
    </row>
  </sheetData>
  <sheetProtection/>
  <mergeCells count="18">
    <mergeCell ref="B24:B25"/>
    <mergeCell ref="B49:D49"/>
    <mergeCell ref="C24:C25"/>
    <mergeCell ref="B4:B5"/>
    <mergeCell ref="F24:F25"/>
    <mergeCell ref="C4:C5"/>
    <mergeCell ref="D4:D5"/>
    <mergeCell ref="E4:E5"/>
    <mergeCell ref="B52:D52"/>
    <mergeCell ref="A36:B36"/>
    <mergeCell ref="H24:H25"/>
    <mergeCell ref="A1:B1"/>
    <mergeCell ref="B6:D6"/>
    <mergeCell ref="B20:D20"/>
    <mergeCell ref="F4:F5"/>
    <mergeCell ref="A2:F2"/>
    <mergeCell ref="A4:A5"/>
    <mergeCell ref="A24:A25"/>
  </mergeCells>
  <printOptions/>
  <pageMargins left="0.3" right="0.3" top="0.6" bottom="0.446850394" header="0.31496062992126" footer="0.31496062992126"/>
  <pageSetup fitToHeight="0" fitToWidth="1" horizontalDpi="600" verticalDpi="600" orientation="landscape" paperSize="9" scale="99" r:id="rId1"/>
  <headerFooter>
    <oddHeader>&amp;L&amp;"Times New Roman,Bold"&amp;12&amp; Biểu số 03:</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98"/>
  <sheetViews>
    <sheetView zoomScale="85" zoomScaleNormal="85" zoomScalePageLayoutView="0" workbookViewId="0" topLeftCell="A1">
      <selection activeCell="A2" sqref="A2:H2"/>
    </sheetView>
  </sheetViews>
  <sheetFormatPr defaultColWidth="9.140625" defaultRowHeight="15"/>
  <cols>
    <col min="1" max="1" width="7.00390625" style="82" customWidth="1"/>
    <col min="2" max="2" width="33.28125" style="353" customWidth="1"/>
    <col min="3" max="3" width="26.140625" style="347" customWidth="1"/>
    <col min="4" max="4" width="18.140625" style="347" customWidth="1"/>
    <col min="5" max="5" width="13.8515625" style="348" customWidth="1"/>
    <col min="6" max="6" width="21.421875" style="348" customWidth="1"/>
    <col min="7" max="7" width="24.8515625" style="349" customWidth="1"/>
    <col min="8" max="8" width="14.28125" style="350" customWidth="1"/>
    <col min="9" max="9" width="15.421875" style="350" customWidth="1"/>
    <col min="10" max="10" width="41.7109375" style="351" customWidth="1"/>
    <col min="11" max="11" width="23.57421875" style="352" customWidth="1"/>
    <col min="12" max="16384" width="9.140625" style="353" customWidth="1"/>
  </cols>
  <sheetData>
    <row r="1" spans="1:2" ht="15.75">
      <c r="A1" s="503"/>
      <c r="B1" s="503"/>
    </row>
    <row r="2" spans="1:9" ht="52.5" customHeight="1">
      <c r="A2" s="504" t="s">
        <v>453</v>
      </c>
      <c r="B2" s="504"/>
      <c r="C2" s="504"/>
      <c r="D2" s="504"/>
      <c r="E2" s="504"/>
      <c r="F2" s="504"/>
      <c r="G2" s="504"/>
      <c r="H2" s="504"/>
      <c r="I2" s="354"/>
    </row>
    <row r="3" spans="1:9" ht="15.75">
      <c r="A3" s="505"/>
      <c r="B3" s="505"/>
      <c r="C3" s="505"/>
      <c r="D3" s="505"/>
      <c r="E3" s="505"/>
      <c r="F3" s="505"/>
      <c r="G3" s="505"/>
      <c r="H3" s="505"/>
      <c r="I3" s="355"/>
    </row>
    <row r="4" spans="1:11" s="359" customFormat="1" ht="23.25" customHeight="1">
      <c r="A4" s="470" t="s">
        <v>0</v>
      </c>
      <c r="B4" s="471" t="s">
        <v>3</v>
      </c>
      <c r="C4" s="471" t="s">
        <v>6</v>
      </c>
      <c r="D4" s="472" t="s">
        <v>7</v>
      </c>
      <c r="E4" s="473" t="s">
        <v>249</v>
      </c>
      <c r="F4" s="481" t="s">
        <v>381</v>
      </c>
      <c r="G4" s="472" t="s">
        <v>347</v>
      </c>
      <c r="H4" s="478" t="s">
        <v>14</v>
      </c>
      <c r="I4" s="356"/>
      <c r="J4" s="357"/>
      <c r="K4" s="358"/>
    </row>
    <row r="5" spans="1:11" s="359" customFormat="1" ht="26.25" customHeight="1">
      <c r="A5" s="470"/>
      <c r="B5" s="471"/>
      <c r="C5" s="471"/>
      <c r="D5" s="472"/>
      <c r="E5" s="473"/>
      <c r="F5" s="482"/>
      <c r="G5" s="472"/>
      <c r="H5" s="478"/>
      <c r="I5" s="356"/>
      <c r="J5" s="357"/>
      <c r="K5" s="358"/>
    </row>
    <row r="6" spans="1:11" s="359" customFormat="1" ht="18.75" customHeight="1">
      <c r="A6" s="62" t="s">
        <v>54</v>
      </c>
      <c r="B6" s="479" t="s">
        <v>27</v>
      </c>
      <c r="C6" s="479"/>
      <c r="D6" s="479"/>
      <c r="E6" s="63">
        <f>E7+E12+E23+E26+E28+E31+E36+E38+E18+E40</f>
        <v>238.70299999999997</v>
      </c>
      <c r="F6" s="63"/>
      <c r="G6" s="65"/>
      <c r="H6" s="64"/>
      <c r="I6" s="356"/>
      <c r="J6" s="357"/>
      <c r="K6" s="358"/>
    </row>
    <row r="7" spans="1:11" s="359" customFormat="1" ht="15.75">
      <c r="A7" s="62" t="s">
        <v>2</v>
      </c>
      <c r="B7" s="116" t="s">
        <v>40</v>
      </c>
      <c r="C7" s="116"/>
      <c r="D7" s="117"/>
      <c r="E7" s="63">
        <f>SUM(E8:E11)</f>
        <v>42.14</v>
      </c>
      <c r="F7" s="63"/>
      <c r="G7" s="65"/>
      <c r="H7" s="64"/>
      <c r="I7" s="356"/>
      <c r="J7" s="357"/>
      <c r="K7" s="358"/>
    </row>
    <row r="8" spans="1:11" s="17" customFormat="1" ht="63">
      <c r="A8" s="410">
        <v>1</v>
      </c>
      <c r="B8" s="244" t="s">
        <v>59</v>
      </c>
      <c r="C8" s="245" t="s">
        <v>174</v>
      </c>
      <c r="D8" s="245" t="s">
        <v>105</v>
      </c>
      <c r="E8" s="252">
        <v>39</v>
      </c>
      <c r="F8" s="252" t="s">
        <v>395</v>
      </c>
      <c r="G8" s="412" t="s">
        <v>41</v>
      </c>
      <c r="H8" s="246"/>
      <c r="I8" s="33"/>
      <c r="J8" s="102"/>
      <c r="K8" s="413"/>
    </row>
    <row r="9" spans="1:11" s="17" customFormat="1" ht="63" customHeight="1">
      <c r="A9" s="410">
        <v>2</v>
      </c>
      <c r="B9" s="414" t="s">
        <v>42</v>
      </c>
      <c r="C9" s="245" t="s">
        <v>135</v>
      </c>
      <c r="D9" s="294" t="s">
        <v>106</v>
      </c>
      <c r="E9" s="228">
        <v>1.19</v>
      </c>
      <c r="F9" s="228" t="s">
        <v>449</v>
      </c>
      <c r="G9" s="412" t="s">
        <v>41</v>
      </c>
      <c r="H9" s="121"/>
      <c r="I9" s="33"/>
      <c r="J9" s="102"/>
      <c r="K9" s="415"/>
    </row>
    <row r="10" spans="1:11" s="17" customFormat="1" ht="78.75">
      <c r="A10" s="416">
        <v>3</v>
      </c>
      <c r="B10" s="414" t="s">
        <v>438</v>
      </c>
      <c r="C10" s="417" t="s">
        <v>107</v>
      </c>
      <c r="D10" s="294" t="s">
        <v>139</v>
      </c>
      <c r="E10" s="228">
        <v>0.32</v>
      </c>
      <c r="F10" s="228" t="s">
        <v>396</v>
      </c>
      <c r="G10" s="245" t="s">
        <v>41</v>
      </c>
      <c r="H10" s="121"/>
      <c r="I10" s="33"/>
      <c r="J10" s="102"/>
      <c r="K10" s="415"/>
    </row>
    <row r="11" spans="1:11" s="17" customFormat="1" ht="78.75">
      <c r="A11" s="410">
        <v>4</v>
      </c>
      <c r="B11" s="244" t="s">
        <v>291</v>
      </c>
      <c r="C11" s="245" t="s">
        <v>135</v>
      </c>
      <c r="D11" s="245" t="s">
        <v>98</v>
      </c>
      <c r="E11" s="252">
        <v>1.63</v>
      </c>
      <c r="F11" s="252" t="s">
        <v>397</v>
      </c>
      <c r="G11" s="412" t="s">
        <v>41</v>
      </c>
      <c r="H11" s="121"/>
      <c r="I11" s="33"/>
      <c r="J11" s="102"/>
      <c r="K11" s="415"/>
    </row>
    <row r="12" spans="1:11" s="17" customFormat="1" ht="15.75">
      <c r="A12" s="418" t="s">
        <v>11</v>
      </c>
      <c r="B12" s="419" t="s">
        <v>52</v>
      </c>
      <c r="C12" s="419"/>
      <c r="D12" s="420"/>
      <c r="E12" s="57">
        <f>SUM(E13:E17)</f>
        <v>99.88</v>
      </c>
      <c r="F12" s="57"/>
      <c r="G12" s="421"/>
      <c r="H12" s="121"/>
      <c r="I12" s="33"/>
      <c r="J12" s="102"/>
      <c r="K12" s="415"/>
    </row>
    <row r="13" spans="1:11" s="17" customFormat="1" ht="78.75">
      <c r="A13" s="410">
        <v>5</v>
      </c>
      <c r="B13" s="244" t="s">
        <v>59</v>
      </c>
      <c r="C13" s="245" t="s">
        <v>174</v>
      </c>
      <c r="D13" s="245" t="s">
        <v>60</v>
      </c>
      <c r="E13" s="252">
        <v>90</v>
      </c>
      <c r="F13" s="252" t="s">
        <v>395</v>
      </c>
      <c r="G13" s="412" t="s">
        <v>41</v>
      </c>
      <c r="H13" s="246"/>
      <c r="I13" s="33"/>
      <c r="J13" s="34"/>
      <c r="K13" s="413"/>
    </row>
    <row r="14" spans="1:11" s="17" customFormat="1" ht="78.75">
      <c r="A14" s="410">
        <v>6</v>
      </c>
      <c r="B14" s="244" t="s">
        <v>61</v>
      </c>
      <c r="C14" s="245" t="s">
        <v>55</v>
      </c>
      <c r="D14" s="245" t="s">
        <v>104</v>
      </c>
      <c r="E14" s="252">
        <v>2.3</v>
      </c>
      <c r="F14" s="252" t="s">
        <v>431</v>
      </c>
      <c r="G14" s="412" t="s">
        <v>41</v>
      </c>
      <c r="H14" s="246"/>
      <c r="I14" s="33"/>
      <c r="J14" s="89"/>
      <c r="K14" s="415"/>
    </row>
    <row r="15" spans="1:11" s="17" customFormat="1" ht="63">
      <c r="A15" s="410">
        <v>7</v>
      </c>
      <c r="B15" s="244" t="s">
        <v>439</v>
      </c>
      <c r="C15" s="245" t="s">
        <v>115</v>
      </c>
      <c r="D15" s="245" t="s">
        <v>92</v>
      </c>
      <c r="E15" s="252">
        <v>1.5</v>
      </c>
      <c r="F15" s="252" t="s">
        <v>430</v>
      </c>
      <c r="G15" s="412" t="s">
        <v>41</v>
      </c>
      <c r="H15" s="246"/>
      <c r="I15" s="33"/>
      <c r="J15" s="37"/>
      <c r="K15" s="415"/>
    </row>
    <row r="16" spans="1:11" s="424" customFormat="1" ht="78.75">
      <c r="A16" s="410">
        <v>8</v>
      </c>
      <c r="B16" s="244" t="s">
        <v>195</v>
      </c>
      <c r="C16" s="245" t="s">
        <v>55</v>
      </c>
      <c r="D16" s="245" t="s">
        <v>197</v>
      </c>
      <c r="E16" s="422">
        <v>5.38</v>
      </c>
      <c r="F16" s="422" t="s">
        <v>382</v>
      </c>
      <c r="G16" s="245" t="s">
        <v>158</v>
      </c>
      <c r="H16" s="246"/>
      <c r="I16" s="35"/>
      <c r="J16" s="423"/>
      <c r="K16" s="413"/>
    </row>
    <row r="17" spans="1:11" s="17" customFormat="1" ht="78.75">
      <c r="A17" s="410">
        <v>9</v>
      </c>
      <c r="B17" s="244" t="s">
        <v>63</v>
      </c>
      <c r="C17" s="245" t="s">
        <v>58</v>
      </c>
      <c r="D17" s="245" t="s">
        <v>104</v>
      </c>
      <c r="E17" s="252">
        <v>0.7</v>
      </c>
      <c r="F17" s="252" t="s">
        <v>425</v>
      </c>
      <c r="G17" s="412" t="s">
        <v>41</v>
      </c>
      <c r="H17" s="245" t="s">
        <v>108</v>
      </c>
      <c r="I17" s="33"/>
      <c r="J17" s="37"/>
      <c r="K17" s="415"/>
    </row>
    <row r="18" spans="1:11" s="17" customFormat="1" ht="15.75">
      <c r="A18" s="418" t="s">
        <v>88</v>
      </c>
      <c r="B18" s="121" t="s">
        <v>152</v>
      </c>
      <c r="C18" s="236"/>
      <c r="D18" s="236"/>
      <c r="E18" s="57">
        <f>SUM(E19:E22)</f>
        <v>37.83</v>
      </c>
      <c r="F18" s="57"/>
      <c r="G18" s="236"/>
      <c r="H18" s="236"/>
      <c r="I18" s="425"/>
      <c r="J18" s="41"/>
      <c r="K18" s="415"/>
    </row>
    <row r="19" spans="1:11" s="17" customFormat="1" ht="78.75">
      <c r="A19" s="410">
        <v>10</v>
      </c>
      <c r="B19" s="244" t="s">
        <v>160</v>
      </c>
      <c r="C19" s="245" t="s">
        <v>161</v>
      </c>
      <c r="D19" s="426" t="s">
        <v>181</v>
      </c>
      <c r="E19" s="252">
        <v>0.42</v>
      </c>
      <c r="F19" s="252" t="s">
        <v>384</v>
      </c>
      <c r="G19" s="412" t="s">
        <v>41</v>
      </c>
      <c r="H19" s="245"/>
      <c r="I19" s="36"/>
      <c r="J19" s="37"/>
      <c r="K19" s="415"/>
    </row>
    <row r="20" spans="1:11" s="17" customFormat="1" ht="78.75">
      <c r="A20" s="410">
        <v>11</v>
      </c>
      <c r="B20" s="244" t="s">
        <v>162</v>
      </c>
      <c r="C20" s="245" t="s">
        <v>250</v>
      </c>
      <c r="D20" s="426" t="s">
        <v>180</v>
      </c>
      <c r="E20" s="252">
        <v>0.41</v>
      </c>
      <c r="F20" s="252" t="s">
        <v>385</v>
      </c>
      <c r="G20" s="412" t="s">
        <v>41</v>
      </c>
      <c r="H20" s="245"/>
      <c r="I20" s="36"/>
      <c r="J20" s="37"/>
      <c r="K20" s="415"/>
    </row>
    <row r="21" spans="1:11" s="17" customFormat="1" ht="94.5" customHeight="1">
      <c r="A21" s="410">
        <v>12</v>
      </c>
      <c r="B21" s="244" t="s">
        <v>175</v>
      </c>
      <c r="C21" s="245" t="s">
        <v>156</v>
      </c>
      <c r="D21" s="245" t="s">
        <v>179</v>
      </c>
      <c r="E21" s="252">
        <v>30</v>
      </c>
      <c r="F21" s="252" t="s">
        <v>426</v>
      </c>
      <c r="G21" s="412" t="s">
        <v>41</v>
      </c>
      <c r="H21" s="245"/>
      <c r="I21" s="33"/>
      <c r="J21" s="37"/>
      <c r="K21" s="415"/>
    </row>
    <row r="22" spans="1:11" s="17" customFormat="1" ht="94.5">
      <c r="A22" s="410">
        <v>13</v>
      </c>
      <c r="B22" s="244" t="s">
        <v>176</v>
      </c>
      <c r="C22" s="427" t="s">
        <v>227</v>
      </c>
      <c r="D22" s="294" t="s">
        <v>178</v>
      </c>
      <c r="E22" s="228">
        <v>7</v>
      </c>
      <c r="F22" s="228" t="s">
        <v>427</v>
      </c>
      <c r="G22" s="245" t="s">
        <v>177</v>
      </c>
      <c r="H22" s="245"/>
      <c r="I22" s="33"/>
      <c r="J22" s="37"/>
      <c r="K22" s="415"/>
    </row>
    <row r="23" spans="1:11" s="17" customFormat="1" ht="15.75">
      <c r="A23" s="418" t="s">
        <v>110</v>
      </c>
      <c r="B23" s="419" t="s">
        <v>34</v>
      </c>
      <c r="C23" s="419"/>
      <c r="D23" s="420"/>
      <c r="E23" s="57">
        <f>E24+E25</f>
        <v>2</v>
      </c>
      <c r="F23" s="57"/>
      <c r="G23" s="421"/>
      <c r="H23" s="121"/>
      <c r="I23" s="33"/>
      <c r="J23" s="102"/>
      <c r="K23" s="415"/>
    </row>
    <row r="24" spans="1:11" s="17" customFormat="1" ht="63">
      <c r="A24" s="428">
        <v>14</v>
      </c>
      <c r="B24" s="429" t="s">
        <v>244</v>
      </c>
      <c r="C24" s="247" t="s">
        <v>109</v>
      </c>
      <c r="D24" s="247" t="s">
        <v>140</v>
      </c>
      <c r="E24" s="430">
        <v>1</v>
      </c>
      <c r="F24" s="430" t="s">
        <v>398</v>
      </c>
      <c r="G24" s="412" t="s">
        <v>41</v>
      </c>
      <c r="H24" s="431"/>
      <c r="I24" s="432"/>
      <c r="J24" s="432"/>
      <c r="K24" s="415"/>
    </row>
    <row r="25" spans="1:8" s="99" customFormat="1" ht="63">
      <c r="A25" s="433">
        <v>15</v>
      </c>
      <c r="B25" s="434" t="s">
        <v>288</v>
      </c>
      <c r="C25" s="435" t="s">
        <v>223</v>
      </c>
      <c r="D25" s="436" t="s">
        <v>186</v>
      </c>
      <c r="E25" s="430">
        <v>1</v>
      </c>
      <c r="F25" s="430" t="s">
        <v>399</v>
      </c>
      <c r="G25" s="412" t="s">
        <v>41</v>
      </c>
      <c r="H25" s="437"/>
    </row>
    <row r="26" spans="1:11" s="17" customFormat="1" ht="15.75">
      <c r="A26" s="418" t="s">
        <v>116</v>
      </c>
      <c r="B26" s="419" t="s">
        <v>123</v>
      </c>
      <c r="C26" s="438"/>
      <c r="D26" s="419"/>
      <c r="E26" s="57">
        <f>E27</f>
        <v>0.3</v>
      </c>
      <c r="F26" s="57"/>
      <c r="G26" s="421"/>
      <c r="H26" s="121"/>
      <c r="I26" s="33"/>
      <c r="J26" s="102"/>
      <c r="K26" s="415"/>
    </row>
    <row r="27" spans="1:11" s="17" customFormat="1" ht="82.5" customHeight="1">
      <c r="A27" s="439">
        <v>16</v>
      </c>
      <c r="B27" s="440" t="s">
        <v>128</v>
      </c>
      <c r="C27" s="410" t="s">
        <v>129</v>
      </c>
      <c r="D27" s="410" t="s">
        <v>141</v>
      </c>
      <c r="E27" s="252">
        <v>0.3</v>
      </c>
      <c r="F27" s="252" t="s">
        <v>400</v>
      </c>
      <c r="G27" s="412" t="s">
        <v>41</v>
      </c>
      <c r="H27" s="121"/>
      <c r="I27" s="33"/>
      <c r="J27" s="102"/>
      <c r="K27" s="415"/>
    </row>
    <row r="28" spans="1:11" s="17" customFormat="1" ht="27.75" customHeight="1">
      <c r="A28" s="441" t="s">
        <v>119</v>
      </c>
      <c r="B28" s="271" t="s">
        <v>66</v>
      </c>
      <c r="C28" s="271"/>
      <c r="D28" s="271"/>
      <c r="E28" s="442">
        <f>SUM(E29:E30)</f>
        <v>10.062999999999999</v>
      </c>
      <c r="F28" s="442"/>
      <c r="G28" s="443"/>
      <c r="H28" s="121"/>
      <c r="I28" s="33"/>
      <c r="J28" s="102"/>
      <c r="K28" s="415"/>
    </row>
    <row r="29" spans="1:11" s="17" customFormat="1" ht="79.5" customHeight="1">
      <c r="A29" s="428">
        <v>17</v>
      </c>
      <c r="B29" s="244" t="s">
        <v>68</v>
      </c>
      <c r="C29" s="427" t="s">
        <v>85</v>
      </c>
      <c r="D29" s="246" t="s">
        <v>112</v>
      </c>
      <c r="E29" s="444">
        <v>9.44</v>
      </c>
      <c r="F29" s="252" t="s">
        <v>401</v>
      </c>
      <c r="G29" s="246" t="s">
        <v>348</v>
      </c>
      <c r="H29" s="121"/>
      <c r="I29" s="33"/>
      <c r="J29" s="102"/>
      <c r="K29" s="415"/>
    </row>
    <row r="30" spans="1:11" s="13" customFormat="1" ht="63">
      <c r="A30" s="428">
        <v>18</v>
      </c>
      <c r="B30" s="244" t="s">
        <v>440</v>
      </c>
      <c r="C30" s="247" t="s">
        <v>62</v>
      </c>
      <c r="D30" s="246" t="s">
        <v>95</v>
      </c>
      <c r="E30" s="444">
        <v>0.623</v>
      </c>
      <c r="F30" s="252" t="s">
        <v>430</v>
      </c>
      <c r="G30" s="412" t="s">
        <v>41</v>
      </c>
      <c r="H30" s="246"/>
      <c r="I30" s="33"/>
      <c r="J30" s="89"/>
      <c r="K30" s="382"/>
    </row>
    <row r="31" spans="1:11" s="17" customFormat="1" ht="15.75">
      <c r="A31" s="445" t="s">
        <v>120</v>
      </c>
      <c r="B31" s="446" t="s">
        <v>71</v>
      </c>
      <c r="C31" s="447"/>
      <c r="D31" s="448"/>
      <c r="E31" s="296">
        <f>SUM(E32:E35)</f>
        <v>29.67</v>
      </c>
      <c r="F31" s="296"/>
      <c r="G31" s="449"/>
      <c r="H31" s="450"/>
      <c r="I31" s="463"/>
      <c r="J31" s="102"/>
      <c r="K31" s="415"/>
    </row>
    <row r="32" spans="1:11" s="13" customFormat="1" ht="110.25">
      <c r="A32" s="451">
        <v>19</v>
      </c>
      <c r="B32" s="452" t="s">
        <v>72</v>
      </c>
      <c r="C32" s="245" t="s">
        <v>174</v>
      </c>
      <c r="D32" s="427" t="s">
        <v>210</v>
      </c>
      <c r="E32" s="430">
        <v>10</v>
      </c>
      <c r="F32" s="430" t="s">
        <v>428</v>
      </c>
      <c r="G32" s="246" t="s">
        <v>74</v>
      </c>
      <c r="H32" s="453" t="s">
        <v>429</v>
      </c>
      <c r="I32" s="33"/>
      <c r="J32" s="89"/>
      <c r="K32" s="382"/>
    </row>
    <row r="33" spans="1:11" s="13" customFormat="1" ht="207" customHeight="1">
      <c r="A33" s="451">
        <v>20</v>
      </c>
      <c r="B33" s="454" t="s">
        <v>75</v>
      </c>
      <c r="C33" s="431" t="s">
        <v>76</v>
      </c>
      <c r="D33" s="431" t="s">
        <v>77</v>
      </c>
      <c r="E33" s="430">
        <v>9.73</v>
      </c>
      <c r="F33" s="430" t="s">
        <v>402</v>
      </c>
      <c r="G33" s="246" t="s">
        <v>349</v>
      </c>
      <c r="H33" s="453"/>
      <c r="I33" s="401"/>
      <c r="J33" s="89"/>
      <c r="K33" s="382"/>
    </row>
    <row r="34" spans="1:11" s="13" customFormat="1" ht="237.75" customHeight="1">
      <c r="A34" s="451">
        <v>21</v>
      </c>
      <c r="B34" s="454" t="s">
        <v>78</v>
      </c>
      <c r="C34" s="431" t="s">
        <v>117</v>
      </c>
      <c r="D34" s="431" t="s">
        <v>79</v>
      </c>
      <c r="E34" s="455">
        <v>6.27</v>
      </c>
      <c r="F34" s="430" t="s">
        <v>403</v>
      </c>
      <c r="G34" s="246" t="s">
        <v>118</v>
      </c>
      <c r="H34" s="253"/>
      <c r="I34" s="37"/>
      <c r="J34" s="89"/>
      <c r="K34" s="382"/>
    </row>
    <row r="35" spans="1:11" s="13" customFormat="1" ht="220.5">
      <c r="A35" s="410">
        <v>22</v>
      </c>
      <c r="B35" s="452" t="s">
        <v>80</v>
      </c>
      <c r="C35" s="245" t="s">
        <v>174</v>
      </c>
      <c r="D35" s="427" t="s">
        <v>81</v>
      </c>
      <c r="E35" s="252">
        <v>3.67</v>
      </c>
      <c r="F35" s="252" t="s">
        <v>404</v>
      </c>
      <c r="G35" s="431" t="s">
        <v>350</v>
      </c>
      <c r="H35" s="253"/>
      <c r="I35" s="37"/>
      <c r="J35" s="89"/>
      <c r="K35" s="415"/>
    </row>
    <row r="36" spans="1:11" s="16" customFormat="1" ht="15.75">
      <c r="A36" s="418" t="s">
        <v>121</v>
      </c>
      <c r="B36" s="121" t="s">
        <v>22</v>
      </c>
      <c r="C36" s="253"/>
      <c r="D36" s="247"/>
      <c r="E36" s="456">
        <f>E37</f>
        <v>14</v>
      </c>
      <c r="F36" s="456"/>
      <c r="G36" s="457"/>
      <c r="H36" s="253"/>
      <c r="I36" s="37"/>
      <c r="J36" s="37"/>
      <c r="K36" s="406"/>
    </row>
    <row r="37" spans="1:11" s="27" customFormat="1" ht="113.25" customHeight="1">
      <c r="A37" s="410">
        <v>23</v>
      </c>
      <c r="B37" s="244" t="s">
        <v>24</v>
      </c>
      <c r="C37" s="427" t="s">
        <v>30</v>
      </c>
      <c r="D37" s="245" t="s">
        <v>33</v>
      </c>
      <c r="E37" s="252">
        <v>14</v>
      </c>
      <c r="F37" s="252" t="s">
        <v>387</v>
      </c>
      <c r="G37" s="412" t="s">
        <v>41</v>
      </c>
      <c r="H37" s="458"/>
      <c r="I37" s="38"/>
      <c r="J37" s="104"/>
      <c r="K37" s="84"/>
    </row>
    <row r="38" spans="1:11" s="28" customFormat="1" ht="15.75">
      <c r="A38" s="418" t="s">
        <v>137</v>
      </c>
      <c r="B38" s="121" t="s">
        <v>26</v>
      </c>
      <c r="C38" s="236"/>
      <c r="D38" s="236"/>
      <c r="E38" s="57">
        <f>E39</f>
        <v>0.26</v>
      </c>
      <c r="F38" s="57"/>
      <c r="G38" s="459"/>
      <c r="H38" s="460"/>
      <c r="I38" s="39"/>
      <c r="J38" s="106"/>
      <c r="K38" s="461"/>
    </row>
    <row r="39" spans="1:11" s="16" customFormat="1" ht="84.75" customHeight="1">
      <c r="A39" s="451">
        <v>24</v>
      </c>
      <c r="B39" s="244" t="s">
        <v>18</v>
      </c>
      <c r="C39" s="246" t="s">
        <v>359</v>
      </c>
      <c r="D39" s="246" t="s">
        <v>16</v>
      </c>
      <c r="E39" s="462">
        <v>0.26</v>
      </c>
      <c r="F39" s="462" t="s">
        <v>405</v>
      </c>
      <c r="G39" s="287" t="s">
        <v>21</v>
      </c>
      <c r="H39" s="246"/>
      <c r="I39" s="34"/>
      <c r="J39" s="37"/>
      <c r="K39" s="406"/>
    </row>
    <row r="40" spans="1:11" s="372" customFormat="1" ht="31.5">
      <c r="A40" s="200" t="s">
        <v>193</v>
      </c>
      <c r="B40" s="64" t="s">
        <v>138</v>
      </c>
      <c r="C40" s="64"/>
      <c r="D40" s="64"/>
      <c r="E40" s="67">
        <f>E41</f>
        <v>2.56</v>
      </c>
      <c r="F40" s="67"/>
      <c r="G40" s="195"/>
      <c r="H40" s="64"/>
      <c r="I40" s="356"/>
      <c r="J40" s="367"/>
      <c r="K40" s="371"/>
    </row>
    <row r="41" spans="1:11" s="359" customFormat="1" ht="94.5">
      <c r="A41" s="176">
        <v>25</v>
      </c>
      <c r="B41" s="177" t="s">
        <v>113</v>
      </c>
      <c r="C41" s="178" t="s">
        <v>114</v>
      </c>
      <c r="D41" s="178" t="s">
        <v>283</v>
      </c>
      <c r="E41" s="180">
        <v>2.56</v>
      </c>
      <c r="F41" s="180" t="s">
        <v>388</v>
      </c>
      <c r="G41" s="198" t="s">
        <v>41</v>
      </c>
      <c r="H41" s="178"/>
      <c r="I41" s="366"/>
      <c r="J41" s="366"/>
      <c r="K41" s="358"/>
    </row>
    <row r="42" spans="1:11" s="359" customFormat="1" ht="15.75">
      <c r="A42" s="68" t="s">
        <v>56</v>
      </c>
      <c r="B42" s="480" t="s">
        <v>28</v>
      </c>
      <c r="C42" s="480"/>
      <c r="D42" s="480"/>
      <c r="E42" s="69">
        <f>E43+E47+E54+E59+E62+E64+E66+E69+E50</f>
        <v>495.01</v>
      </c>
      <c r="F42" s="69"/>
      <c r="G42" s="70"/>
      <c r="H42" s="71"/>
      <c r="I42" s="367"/>
      <c r="J42" s="357"/>
      <c r="K42" s="358"/>
    </row>
    <row r="43" spans="1:11" s="359" customFormat="1" ht="15.75">
      <c r="A43" s="68" t="s">
        <v>2</v>
      </c>
      <c r="B43" s="64" t="s">
        <v>40</v>
      </c>
      <c r="C43" s="72"/>
      <c r="D43" s="72"/>
      <c r="E43" s="69">
        <f>SUM(E44:E46)</f>
        <v>22.8</v>
      </c>
      <c r="F43" s="69"/>
      <c r="G43" s="70"/>
      <c r="H43" s="71"/>
      <c r="I43" s="367"/>
      <c r="J43" s="357"/>
      <c r="K43" s="358"/>
    </row>
    <row r="44" spans="1:11" ht="72" customHeight="1">
      <c r="A44" s="176">
        <v>1</v>
      </c>
      <c r="B44" s="177" t="s">
        <v>122</v>
      </c>
      <c r="C44" s="178" t="s">
        <v>351</v>
      </c>
      <c r="D44" s="178" t="s">
        <v>98</v>
      </c>
      <c r="E44" s="180">
        <v>1.5</v>
      </c>
      <c r="F44" s="180" t="s">
        <v>406</v>
      </c>
      <c r="G44" s="198" t="s">
        <v>41</v>
      </c>
      <c r="H44" s="187"/>
      <c r="I44" s="360"/>
      <c r="K44" s="361"/>
    </row>
    <row r="45" spans="1:9" ht="114.75" customHeight="1">
      <c r="A45" s="315">
        <v>2</v>
      </c>
      <c r="B45" s="177" t="s">
        <v>44</v>
      </c>
      <c r="C45" s="210" t="s">
        <v>45</v>
      </c>
      <c r="D45" s="211" t="s">
        <v>97</v>
      </c>
      <c r="E45" s="203">
        <v>20.8</v>
      </c>
      <c r="F45" s="203" t="s">
        <v>407</v>
      </c>
      <c r="G45" s="198" t="s">
        <v>41</v>
      </c>
      <c r="H45" s="187"/>
      <c r="I45" s="360"/>
    </row>
    <row r="46" spans="1:9" ht="63">
      <c r="A46" s="176">
        <v>3</v>
      </c>
      <c r="B46" s="177" t="s">
        <v>47</v>
      </c>
      <c r="C46" s="178" t="s">
        <v>48</v>
      </c>
      <c r="D46" s="211" t="s">
        <v>191</v>
      </c>
      <c r="E46" s="180">
        <v>0.5</v>
      </c>
      <c r="F46" s="180" t="s">
        <v>408</v>
      </c>
      <c r="G46" s="198" t="s">
        <v>41</v>
      </c>
      <c r="H46" s="178" t="s">
        <v>409</v>
      </c>
      <c r="I46" s="366"/>
    </row>
    <row r="47" spans="1:11" s="359" customFormat="1" ht="15.75">
      <c r="A47" s="68" t="s">
        <v>11</v>
      </c>
      <c r="B47" s="64" t="s">
        <v>52</v>
      </c>
      <c r="C47" s="72"/>
      <c r="D47" s="72"/>
      <c r="E47" s="69">
        <f>SUM(E48:E49)</f>
        <v>21.4</v>
      </c>
      <c r="F47" s="69"/>
      <c r="G47" s="70"/>
      <c r="H47" s="71"/>
      <c r="I47" s="367"/>
      <c r="J47" s="357"/>
      <c r="K47" s="358"/>
    </row>
    <row r="48" spans="1:9" ht="78.75">
      <c r="A48" s="176">
        <v>4</v>
      </c>
      <c r="B48" s="177" t="s">
        <v>211</v>
      </c>
      <c r="C48" s="178" t="s">
        <v>169</v>
      </c>
      <c r="D48" s="178" t="s">
        <v>190</v>
      </c>
      <c r="E48" s="180">
        <v>14.8</v>
      </c>
      <c r="F48" s="180" t="s">
        <v>410</v>
      </c>
      <c r="G48" s="198" t="s">
        <v>41</v>
      </c>
      <c r="H48" s="187"/>
      <c r="I48" s="360"/>
    </row>
    <row r="49" spans="1:9" ht="78.75">
      <c r="A49" s="176">
        <v>5</v>
      </c>
      <c r="B49" s="177" t="s">
        <v>441</v>
      </c>
      <c r="C49" s="178" t="s">
        <v>221</v>
      </c>
      <c r="D49" s="178" t="s">
        <v>222</v>
      </c>
      <c r="E49" s="180">
        <v>6.6</v>
      </c>
      <c r="F49" s="180" t="s">
        <v>411</v>
      </c>
      <c r="G49" s="198" t="s">
        <v>41</v>
      </c>
      <c r="H49" s="187"/>
      <c r="I49" s="360"/>
    </row>
    <row r="50" spans="1:11" s="359" customFormat="1" ht="15.75">
      <c r="A50" s="62" t="s">
        <v>88</v>
      </c>
      <c r="B50" s="64" t="s">
        <v>152</v>
      </c>
      <c r="C50" s="182"/>
      <c r="D50" s="182"/>
      <c r="E50" s="63">
        <f>SUM(E51:E53)</f>
        <v>7.6</v>
      </c>
      <c r="F50" s="63"/>
      <c r="G50" s="201"/>
      <c r="H50" s="64"/>
      <c r="I50" s="356"/>
      <c r="J50" s="357"/>
      <c r="K50" s="358"/>
    </row>
    <row r="51" spans="1:9" ht="145.5" customHeight="1">
      <c r="A51" s="176">
        <v>6</v>
      </c>
      <c r="B51" s="177" t="s">
        <v>168</v>
      </c>
      <c r="C51" s="187" t="s">
        <v>169</v>
      </c>
      <c r="D51" s="187" t="s">
        <v>171</v>
      </c>
      <c r="E51" s="203">
        <v>5</v>
      </c>
      <c r="F51" s="203" t="s">
        <v>391</v>
      </c>
      <c r="G51" s="187" t="s">
        <v>183</v>
      </c>
      <c r="H51" s="178"/>
      <c r="I51" s="366"/>
    </row>
    <row r="52" spans="1:9" ht="63">
      <c r="A52" s="176">
        <v>7</v>
      </c>
      <c r="B52" s="177" t="s">
        <v>442</v>
      </c>
      <c r="C52" s="178" t="s">
        <v>115</v>
      </c>
      <c r="D52" s="178" t="s">
        <v>139</v>
      </c>
      <c r="E52" s="180">
        <v>2</v>
      </c>
      <c r="F52" s="180" t="s">
        <v>412</v>
      </c>
      <c r="G52" s="198" t="s">
        <v>41</v>
      </c>
      <c r="H52" s="178"/>
      <c r="I52" s="366"/>
    </row>
    <row r="53" spans="1:9" ht="78.75">
      <c r="A53" s="176">
        <v>8</v>
      </c>
      <c r="B53" s="177" t="s">
        <v>164</v>
      </c>
      <c r="C53" s="178" t="s">
        <v>156</v>
      </c>
      <c r="D53" s="178" t="s">
        <v>165</v>
      </c>
      <c r="E53" s="180">
        <v>0.6</v>
      </c>
      <c r="F53" s="180" t="s">
        <v>389</v>
      </c>
      <c r="G53" s="198" t="s">
        <v>41</v>
      </c>
      <c r="H53" s="178"/>
      <c r="I53" s="366"/>
    </row>
    <row r="54" spans="1:11" s="359" customFormat="1" ht="15.75">
      <c r="A54" s="68" t="s">
        <v>110</v>
      </c>
      <c r="B54" s="116" t="s">
        <v>34</v>
      </c>
      <c r="C54" s="72"/>
      <c r="D54" s="72"/>
      <c r="E54" s="69">
        <f>SUM(E55:E58)</f>
        <v>7.609999999999999</v>
      </c>
      <c r="F54" s="69"/>
      <c r="G54" s="70"/>
      <c r="H54" s="71"/>
      <c r="I54" s="367"/>
      <c r="J54" s="357"/>
      <c r="K54" s="358"/>
    </row>
    <row r="55" spans="1:10" ht="63">
      <c r="A55" s="216">
        <v>9</v>
      </c>
      <c r="B55" s="229" t="s">
        <v>35</v>
      </c>
      <c r="C55" s="181" t="s">
        <v>36</v>
      </c>
      <c r="D55" s="230" t="s">
        <v>189</v>
      </c>
      <c r="E55" s="174">
        <v>0.67</v>
      </c>
      <c r="F55" s="180" t="s">
        <v>413</v>
      </c>
      <c r="G55" s="198" t="s">
        <v>41</v>
      </c>
      <c r="H55" s="187"/>
      <c r="I55" s="360"/>
      <c r="J55" s="360"/>
    </row>
    <row r="56" spans="1:9" ht="63">
      <c r="A56" s="216">
        <v>10</v>
      </c>
      <c r="B56" s="186" t="s">
        <v>37</v>
      </c>
      <c r="C56" s="175" t="s">
        <v>38</v>
      </c>
      <c r="D56" s="231" t="s">
        <v>188</v>
      </c>
      <c r="E56" s="174">
        <v>0.84</v>
      </c>
      <c r="F56" s="180" t="s">
        <v>414</v>
      </c>
      <c r="G56" s="198" t="s">
        <v>41</v>
      </c>
      <c r="H56" s="187"/>
      <c r="I56" s="360"/>
    </row>
    <row r="57" spans="1:11" ht="110.25" customHeight="1">
      <c r="A57" s="216">
        <v>11</v>
      </c>
      <c r="B57" s="186" t="s">
        <v>39</v>
      </c>
      <c r="C57" s="178" t="s">
        <v>351</v>
      </c>
      <c r="D57" s="231" t="s">
        <v>187</v>
      </c>
      <c r="E57" s="174">
        <v>0.6</v>
      </c>
      <c r="F57" s="180" t="s">
        <v>415</v>
      </c>
      <c r="G57" s="198" t="s">
        <v>41</v>
      </c>
      <c r="H57" s="175" t="s">
        <v>416</v>
      </c>
      <c r="I57" s="360"/>
      <c r="K57" s="361"/>
    </row>
    <row r="58" spans="1:10" ht="63">
      <c r="A58" s="204">
        <v>12</v>
      </c>
      <c r="B58" s="66" t="s">
        <v>352</v>
      </c>
      <c r="C58" s="232" t="s">
        <v>109</v>
      </c>
      <c r="D58" s="232" t="s">
        <v>186</v>
      </c>
      <c r="E58" s="174">
        <v>5.5</v>
      </c>
      <c r="F58" s="180" t="s">
        <v>417</v>
      </c>
      <c r="G58" s="198" t="s">
        <v>41</v>
      </c>
      <c r="H58" s="187"/>
      <c r="I58" s="360"/>
      <c r="J58" s="360"/>
    </row>
    <row r="59" spans="1:11" s="359" customFormat="1" ht="15.75">
      <c r="A59" s="217" t="s">
        <v>116</v>
      </c>
      <c r="B59" s="184" t="s">
        <v>123</v>
      </c>
      <c r="C59" s="184"/>
      <c r="D59" s="184"/>
      <c r="E59" s="218">
        <f>SUM(E60:E61)</f>
        <v>394.27</v>
      </c>
      <c r="F59" s="218"/>
      <c r="G59" s="219"/>
      <c r="H59" s="118"/>
      <c r="I59" s="373"/>
      <c r="J59" s="357"/>
      <c r="K59" s="358"/>
    </row>
    <row r="60" spans="1:11" s="365" customFormat="1" ht="63">
      <c r="A60" s="204">
        <v>13</v>
      </c>
      <c r="B60" s="177" t="s">
        <v>202</v>
      </c>
      <c r="C60" s="178" t="s">
        <v>351</v>
      </c>
      <c r="D60" s="187" t="s">
        <v>139</v>
      </c>
      <c r="E60" s="174">
        <v>26.77</v>
      </c>
      <c r="F60" s="180" t="s">
        <v>393</v>
      </c>
      <c r="G60" s="178" t="s">
        <v>159</v>
      </c>
      <c r="H60" s="187"/>
      <c r="I60" s="374"/>
      <c r="J60" s="100"/>
      <c r="K60" s="361"/>
    </row>
    <row r="61" spans="1:11" s="359" customFormat="1" ht="78.75">
      <c r="A61" s="216">
        <v>14</v>
      </c>
      <c r="B61" s="194" t="s">
        <v>133</v>
      </c>
      <c r="C61" s="187" t="s">
        <v>134</v>
      </c>
      <c r="D61" s="187" t="s">
        <v>185</v>
      </c>
      <c r="E61" s="233">
        <v>367.5</v>
      </c>
      <c r="F61" s="233" t="s">
        <v>418</v>
      </c>
      <c r="G61" s="198" t="s">
        <v>279</v>
      </c>
      <c r="H61" s="187" t="s">
        <v>419</v>
      </c>
      <c r="I61" s="363"/>
      <c r="J61" s="357"/>
      <c r="K61" s="358"/>
    </row>
    <row r="62" spans="1:11" s="359" customFormat="1" ht="15.75">
      <c r="A62" s="68" t="s">
        <v>119</v>
      </c>
      <c r="B62" s="64" t="s">
        <v>66</v>
      </c>
      <c r="C62" s="72"/>
      <c r="D62" s="72"/>
      <c r="E62" s="69">
        <f>SUM(E63)</f>
        <v>0.09000000000000001</v>
      </c>
      <c r="F62" s="69"/>
      <c r="G62" s="70"/>
      <c r="H62" s="71"/>
      <c r="I62" s="367"/>
      <c r="J62" s="357"/>
      <c r="K62" s="358"/>
    </row>
    <row r="63" spans="1:9" ht="63">
      <c r="A63" s="299">
        <v>15</v>
      </c>
      <c r="B63" s="214" t="s">
        <v>70</v>
      </c>
      <c r="C63" s="215" t="s">
        <v>443</v>
      </c>
      <c r="D63" s="211" t="s">
        <v>95</v>
      </c>
      <c r="E63" s="203">
        <v>0.09000000000000001</v>
      </c>
      <c r="F63" s="203" t="s">
        <v>420</v>
      </c>
      <c r="G63" s="198" t="s">
        <v>41</v>
      </c>
      <c r="H63" s="227"/>
      <c r="I63" s="369"/>
    </row>
    <row r="64" spans="1:11" s="359" customFormat="1" ht="15.75">
      <c r="A64" s="220" t="s">
        <v>120</v>
      </c>
      <c r="B64" s="221" t="s">
        <v>71</v>
      </c>
      <c r="C64" s="222"/>
      <c r="D64" s="223"/>
      <c r="E64" s="224">
        <f>SUM(E65)</f>
        <v>0.24</v>
      </c>
      <c r="F64" s="224"/>
      <c r="G64" s="225"/>
      <c r="H64" s="226"/>
      <c r="I64" s="368"/>
      <c r="J64" s="357"/>
      <c r="K64" s="358"/>
    </row>
    <row r="65" spans="1:9" ht="63">
      <c r="A65" s="176">
        <v>16</v>
      </c>
      <c r="B65" s="66" t="s">
        <v>82</v>
      </c>
      <c r="C65" s="187" t="s">
        <v>83</v>
      </c>
      <c r="D65" s="187" t="s">
        <v>84</v>
      </c>
      <c r="E65" s="180">
        <v>0.24</v>
      </c>
      <c r="F65" s="180" t="s">
        <v>421</v>
      </c>
      <c r="G65" s="198" t="s">
        <v>41</v>
      </c>
      <c r="H65" s="227"/>
      <c r="I65" s="369"/>
    </row>
    <row r="66" spans="1:11" s="359" customFormat="1" ht="15.75">
      <c r="A66" s="220" t="s">
        <v>121</v>
      </c>
      <c r="B66" s="221" t="s">
        <v>101</v>
      </c>
      <c r="C66" s="222"/>
      <c r="D66" s="223"/>
      <c r="E66" s="224">
        <f>SUM(E67:E68)</f>
        <v>25.6</v>
      </c>
      <c r="F66" s="224"/>
      <c r="G66" s="225"/>
      <c r="H66" s="226"/>
      <c r="I66" s="368"/>
      <c r="J66" s="357"/>
      <c r="K66" s="358"/>
    </row>
    <row r="67" spans="1:9" ht="63">
      <c r="A67" s="216">
        <v>17</v>
      </c>
      <c r="B67" s="186" t="s">
        <v>100</v>
      </c>
      <c r="C67" s="215" t="s">
        <v>143</v>
      </c>
      <c r="D67" s="175" t="s">
        <v>184</v>
      </c>
      <c r="E67" s="181">
        <v>1</v>
      </c>
      <c r="F67" s="181" t="s">
        <v>422</v>
      </c>
      <c r="G67" s="198" t="s">
        <v>41</v>
      </c>
      <c r="H67" s="227"/>
      <c r="I67" s="369"/>
    </row>
    <row r="68" spans="1:11" s="101" customFormat="1" ht="63">
      <c r="A68" s="234">
        <v>18</v>
      </c>
      <c r="B68" s="186" t="s">
        <v>367</v>
      </c>
      <c r="C68" s="178" t="s">
        <v>351</v>
      </c>
      <c r="D68" s="175" t="s">
        <v>184</v>
      </c>
      <c r="E68" s="181">
        <v>24.6</v>
      </c>
      <c r="F68" s="181" t="s">
        <v>423</v>
      </c>
      <c r="G68" s="198" t="s">
        <v>41</v>
      </c>
      <c r="H68" s="227"/>
      <c r="I68" s="375"/>
      <c r="J68" s="369"/>
      <c r="K68" s="361"/>
    </row>
    <row r="69" spans="1:11" s="350" customFormat="1" ht="15.75">
      <c r="A69" s="62" t="s">
        <v>137</v>
      </c>
      <c r="B69" s="64" t="s">
        <v>22</v>
      </c>
      <c r="C69" s="66"/>
      <c r="D69" s="175"/>
      <c r="E69" s="67">
        <f>SUM(E70:E71)</f>
        <v>15.399999999999999</v>
      </c>
      <c r="F69" s="67"/>
      <c r="G69" s="195"/>
      <c r="H69" s="66"/>
      <c r="I69" s="362"/>
      <c r="J69" s="362"/>
      <c r="K69" s="370"/>
    </row>
    <row r="70" spans="1:11" s="101" customFormat="1" ht="63">
      <c r="A70" s="204">
        <v>19</v>
      </c>
      <c r="B70" s="177" t="s">
        <v>29</v>
      </c>
      <c r="C70" s="178" t="s">
        <v>351</v>
      </c>
      <c r="D70" s="211" t="s">
        <v>32</v>
      </c>
      <c r="E70" s="203">
        <v>5.2</v>
      </c>
      <c r="F70" s="203" t="s">
        <v>394</v>
      </c>
      <c r="G70" s="198" t="s">
        <v>41</v>
      </c>
      <c r="H70" s="66"/>
      <c r="I70" s="364"/>
      <c r="J70" s="362"/>
      <c r="K70" s="361"/>
    </row>
    <row r="71" spans="1:9" ht="78.75">
      <c r="A71" s="315">
        <v>20</v>
      </c>
      <c r="B71" s="177" t="s">
        <v>212</v>
      </c>
      <c r="C71" s="210" t="s">
        <v>30</v>
      </c>
      <c r="D71" s="211" t="s">
        <v>31</v>
      </c>
      <c r="E71" s="203">
        <v>10.2</v>
      </c>
      <c r="F71" s="203" t="s">
        <v>424</v>
      </c>
      <c r="G71" s="198" t="s">
        <v>41</v>
      </c>
      <c r="H71" s="66"/>
      <c r="I71" s="376"/>
    </row>
    <row r="72" spans="1:11" s="359" customFormat="1" ht="21" customHeight="1">
      <c r="A72" s="502" t="s">
        <v>360</v>
      </c>
      <c r="B72" s="502"/>
      <c r="C72" s="72"/>
      <c r="D72" s="72"/>
      <c r="E72" s="69">
        <f>E6+E42</f>
        <v>733.713</v>
      </c>
      <c r="F72" s="69"/>
      <c r="G72" s="70"/>
      <c r="H72" s="71"/>
      <c r="I72" s="372"/>
      <c r="J72" s="357"/>
      <c r="K72" s="358"/>
    </row>
    <row r="80" spans="1:7" ht="15.75">
      <c r="A80" s="392"/>
      <c r="B80" s="351"/>
      <c r="C80" s="352"/>
      <c r="D80" s="352"/>
      <c r="E80" s="393"/>
      <c r="F80" s="393"/>
      <c r="G80" s="394"/>
    </row>
    <row r="81" spans="1:7" ht="15.75">
      <c r="A81" s="392"/>
      <c r="B81" s="351"/>
      <c r="C81" s="352"/>
      <c r="D81" s="352"/>
      <c r="E81" s="393"/>
      <c r="F81" s="393"/>
      <c r="G81" s="394"/>
    </row>
    <row r="82" spans="1:7" ht="15.75">
      <c r="A82" s="392"/>
      <c r="B82" s="351"/>
      <c r="C82" s="352"/>
      <c r="D82" s="352"/>
      <c r="E82" s="393"/>
      <c r="F82" s="393"/>
      <c r="G82" s="394"/>
    </row>
    <row r="83" spans="1:7" ht="15.75">
      <c r="A83" s="392"/>
      <c r="B83" s="357"/>
      <c r="C83" s="352"/>
      <c r="D83" s="351"/>
      <c r="E83" s="393"/>
      <c r="F83" s="393"/>
      <c r="G83" s="394"/>
    </row>
    <row r="84" spans="1:7" ht="15.75">
      <c r="A84" s="392"/>
      <c r="B84" s="500"/>
      <c r="C84" s="500"/>
      <c r="D84" s="500"/>
      <c r="E84" s="393"/>
      <c r="F84" s="393"/>
      <c r="G84" s="394"/>
    </row>
    <row r="85" spans="1:7" ht="15.75">
      <c r="A85" s="392"/>
      <c r="B85" s="395"/>
      <c r="C85" s="352"/>
      <c r="D85" s="351"/>
      <c r="E85" s="393"/>
      <c r="F85" s="393"/>
      <c r="G85" s="394"/>
    </row>
    <row r="86" spans="1:7" ht="15.75">
      <c r="A86" s="392"/>
      <c r="B86" s="396"/>
      <c r="C86" s="352"/>
      <c r="D86" s="351"/>
      <c r="E86" s="393"/>
      <c r="F86" s="393"/>
      <c r="G86" s="394"/>
    </row>
    <row r="87" spans="1:7" ht="15.75">
      <c r="A87" s="392"/>
      <c r="B87" s="501"/>
      <c r="C87" s="501"/>
      <c r="D87" s="501"/>
      <c r="E87" s="393"/>
      <c r="F87" s="393"/>
      <c r="G87" s="394"/>
    </row>
    <row r="88" spans="1:7" ht="15.75">
      <c r="A88" s="392"/>
      <c r="B88" s="396"/>
      <c r="C88" s="352"/>
      <c r="D88" s="351"/>
      <c r="E88" s="393"/>
      <c r="F88" s="393"/>
      <c r="G88" s="394"/>
    </row>
    <row r="89" spans="1:7" ht="15.75">
      <c r="A89" s="392"/>
      <c r="B89" s="351"/>
      <c r="C89" s="352"/>
      <c r="D89" s="352"/>
      <c r="E89" s="393"/>
      <c r="F89" s="393"/>
      <c r="G89" s="394"/>
    </row>
    <row r="90" spans="1:7" ht="15.75">
      <c r="A90" s="392"/>
      <c r="B90" s="357"/>
      <c r="C90" s="352"/>
      <c r="D90" s="352"/>
      <c r="E90" s="393"/>
      <c r="F90" s="393"/>
      <c r="G90" s="394"/>
    </row>
    <row r="91" spans="1:7" ht="15.75">
      <c r="A91" s="392"/>
      <c r="B91" s="396"/>
      <c r="C91" s="499"/>
      <c r="D91" s="352"/>
      <c r="E91" s="393"/>
      <c r="F91" s="393"/>
      <c r="G91" s="394"/>
    </row>
    <row r="92" spans="1:7" ht="15.75">
      <c r="A92" s="392"/>
      <c r="B92" s="397"/>
      <c r="C92" s="499"/>
      <c r="D92" s="352"/>
      <c r="E92" s="393"/>
      <c r="F92" s="393"/>
      <c r="G92" s="394"/>
    </row>
    <row r="93" spans="1:7" ht="15.75">
      <c r="A93" s="392"/>
      <c r="B93" s="396"/>
      <c r="C93" s="499"/>
      <c r="D93" s="352"/>
      <c r="E93" s="393"/>
      <c r="F93" s="393"/>
      <c r="G93" s="394"/>
    </row>
    <row r="94" spans="1:7" ht="15.75">
      <c r="A94" s="392"/>
      <c r="B94" s="396"/>
      <c r="C94" s="499"/>
      <c r="D94" s="352"/>
      <c r="E94" s="393"/>
      <c r="F94" s="393"/>
      <c r="G94" s="394"/>
    </row>
    <row r="95" spans="1:7" ht="15.75">
      <c r="A95" s="392"/>
      <c r="B95" s="397"/>
      <c r="C95" s="499"/>
      <c r="D95" s="352"/>
      <c r="E95" s="393"/>
      <c r="F95" s="393"/>
      <c r="G95" s="394"/>
    </row>
    <row r="96" spans="1:7" ht="15.75">
      <c r="A96" s="392"/>
      <c r="B96" s="351"/>
      <c r="C96" s="352"/>
      <c r="D96" s="352"/>
      <c r="E96" s="393"/>
      <c r="F96" s="393"/>
      <c r="G96" s="394"/>
    </row>
    <row r="97" spans="1:7" ht="15.75">
      <c r="A97" s="392"/>
      <c r="B97" s="351"/>
      <c r="C97" s="352"/>
      <c r="D97" s="352"/>
      <c r="E97" s="393"/>
      <c r="F97" s="393"/>
      <c r="G97" s="394"/>
    </row>
    <row r="98" spans="1:7" ht="15.75">
      <c r="A98" s="392"/>
      <c r="B98" s="351"/>
      <c r="C98" s="352"/>
      <c r="D98" s="352"/>
      <c r="E98" s="393"/>
      <c r="F98" s="393"/>
      <c r="G98" s="394"/>
    </row>
  </sheetData>
  <sheetProtection/>
  <mergeCells count="17">
    <mergeCell ref="H4:H5"/>
    <mergeCell ref="A1:B1"/>
    <mergeCell ref="B6:D6"/>
    <mergeCell ref="B42:D42"/>
    <mergeCell ref="G4:G5"/>
    <mergeCell ref="A2:H2"/>
    <mergeCell ref="A3:H3"/>
    <mergeCell ref="A4:A5"/>
    <mergeCell ref="B4:B5"/>
    <mergeCell ref="C4:C5"/>
    <mergeCell ref="F4:F5"/>
    <mergeCell ref="D4:D5"/>
    <mergeCell ref="E4:E5"/>
    <mergeCell ref="C91:C95"/>
    <mergeCell ref="B84:D84"/>
    <mergeCell ref="B87:D87"/>
    <mergeCell ref="A72:B72"/>
  </mergeCells>
  <printOptions/>
  <pageMargins left="0.3" right="0.3" top="0.62" bottom="0.46" header="0.31496062992126" footer="0.31496062992126"/>
  <pageSetup fitToHeight="0" fitToWidth="1" horizontalDpi="600" verticalDpi="600" orientation="landscape" paperSize="9" scale="88" r:id="rId1"/>
  <headerFooter>
    <oddHeader>&amp;L&amp;"Times New Roman,Bold"&amp;12&amp; Biểu số 04:</oddHeader>
    <oddFooter>&amp;C&amp;P</oddFooter>
  </headerFooter>
</worksheet>
</file>

<file path=xl/worksheets/sheet5.xml><?xml version="1.0" encoding="utf-8"?>
<worksheet xmlns="http://schemas.openxmlformats.org/spreadsheetml/2006/main" xmlns:r="http://schemas.openxmlformats.org/officeDocument/2006/relationships">
  <sheetPr>
    <tabColor indexed="12"/>
  </sheetPr>
  <dimension ref="A1:N35"/>
  <sheetViews>
    <sheetView showZeros="0" zoomScale="70" zoomScaleNormal="70" zoomScalePageLayoutView="0" workbookViewId="0" topLeftCell="A1">
      <selection activeCell="A2" sqref="A2:L2"/>
    </sheetView>
  </sheetViews>
  <sheetFormatPr defaultColWidth="9.140625" defaultRowHeight="15"/>
  <cols>
    <col min="1" max="1" width="5.140625" style="82" bestFit="1" customWidth="1"/>
    <col min="2" max="2" width="30.140625" style="13" customWidth="1"/>
    <col min="3" max="3" width="19.00390625" style="12" customWidth="1"/>
    <col min="4" max="4" width="14.8515625" style="13" customWidth="1"/>
    <col min="5" max="6" width="10.7109375" style="52" bestFit="1" customWidth="1"/>
    <col min="7" max="7" width="7.140625" style="52" customWidth="1"/>
    <col min="8" max="8" width="8.28125" style="52" customWidth="1"/>
    <col min="9" max="9" width="10.28125" style="94" customWidth="1"/>
    <col min="10" max="10" width="25.8515625" style="12" customWidth="1"/>
    <col min="11" max="11" width="13.00390625" style="16" customWidth="1"/>
    <col min="12" max="12" width="26.8515625" style="13" customWidth="1"/>
    <col min="13" max="13" width="26.8515625" style="89" customWidth="1"/>
    <col min="14" max="14" width="49.7109375" style="13" customWidth="1"/>
    <col min="15" max="16384" width="9.140625" style="13" customWidth="1"/>
  </cols>
  <sheetData>
    <row r="1" spans="1:11" ht="15.75">
      <c r="A1" s="475"/>
      <c r="B1" s="475"/>
      <c r="C1" s="407"/>
      <c r="K1" s="11"/>
    </row>
    <row r="2" spans="1:13" ht="50.25" customHeight="1">
      <c r="A2" s="476" t="s">
        <v>454</v>
      </c>
      <c r="B2" s="476"/>
      <c r="C2" s="476"/>
      <c r="D2" s="476"/>
      <c r="E2" s="476"/>
      <c r="F2" s="476"/>
      <c r="G2" s="476"/>
      <c r="H2" s="476"/>
      <c r="I2" s="476"/>
      <c r="J2" s="476"/>
      <c r="K2" s="476"/>
      <c r="L2" s="476"/>
      <c r="M2" s="58"/>
    </row>
    <row r="3" spans="1:13" ht="12.75" customHeight="1">
      <c r="A3" s="477"/>
      <c r="B3" s="477"/>
      <c r="C3" s="477"/>
      <c r="D3" s="477"/>
      <c r="E3" s="477"/>
      <c r="F3" s="477"/>
      <c r="G3" s="477"/>
      <c r="H3" s="477"/>
      <c r="I3" s="477"/>
      <c r="J3" s="477"/>
      <c r="K3" s="477"/>
      <c r="L3" s="477"/>
      <c r="M3" s="59"/>
    </row>
    <row r="4" spans="1:13" s="17" customFormat="1" ht="15.75">
      <c r="A4" s="470" t="s">
        <v>0</v>
      </c>
      <c r="B4" s="506" t="s">
        <v>3</v>
      </c>
      <c r="C4" s="506" t="s">
        <v>6</v>
      </c>
      <c r="D4" s="508" t="s">
        <v>7</v>
      </c>
      <c r="E4" s="507" t="s">
        <v>12</v>
      </c>
      <c r="F4" s="507" t="s">
        <v>4</v>
      </c>
      <c r="G4" s="507"/>
      <c r="H4" s="507"/>
      <c r="I4" s="507"/>
      <c r="J4" s="508" t="s">
        <v>15</v>
      </c>
      <c r="K4" s="508" t="s">
        <v>5</v>
      </c>
      <c r="L4" s="510" t="s">
        <v>14</v>
      </c>
      <c r="M4" s="33"/>
    </row>
    <row r="5" spans="1:13" s="17" customFormat="1" ht="63.75" customHeight="1">
      <c r="A5" s="470"/>
      <c r="B5" s="506"/>
      <c r="C5" s="506"/>
      <c r="D5" s="508"/>
      <c r="E5" s="507"/>
      <c r="F5" s="60" t="s">
        <v>10</v>
      </c>
      <c r="G5" s="60" t="s">
        <v>8</v>
      </c>
      <c r="H5" s="60" t="s">
        <v>9</v>
      </c>
      <c r="I5" s="60" t="s">
        <v>1</v>
      </c>
      <c r="J5" s="508"/>
      <c r="K5" s="508"/>
      <c r="L5" s="510"/>
      <c r="M5" s="33"/>
    </row>
    <row r="6" spans="1:14" s="27" customFormat="1" ht="15.75">
      <c r="A6" s="235" t="s">
        <v>2</v>
      </c>
      <c r="B6" s="121" t="s">
        <v>13</v>
      </c>
      <c r="C6" s="236"/>
      <c r="D6" s="236"/>
      <c r="E6" s="237">
        <f>E7+E9+E14+E12</f>
        <v>162.68</v>
      </c>
      <c r="F6" s="237">
        <f>F7+F9+F14+F12</f>
        <v>8.010000000000002</v>
      </c>
      <c r="G6" s="237">
        <f>G7+G9+G14+G12</f>
        <v>0</v>
      </c>
      <c r="H6" s="237">
        <f>H7+H9+H14+H12</f>
        <v>0</v>
      </c>
      <c r="I6" s="237">
        <f>I7+I9+I14+I12</f>
        <v>154.67000000000002</v>
      </c>
      <c r="J6" s="238"/>
      <c r="K6" s="238"/>
      <c r="L6" s="238"/>
      <c r="M6" s="84"/>
      <c r="N6" s="104"/>
    </row>
    <row r="7" spans="1:14" s="55" customFormat="1" ht="15.75">
      <c r="A7" s="239" t="s">
        <v>86</v>
      </c>
      <c r="B7" s="240" t="s">
        <v>40</v>
      </c>
      <c r="C7" s="241"/>
      <c r="D7" s="241"/>
      <c r="E7" s="242">
        <f>E8</f>
        <v>39</v>
      </c>
      <c r="F7" s="242">
        <f>F8</f>
        <v>1.37</v>
      </c>
      <c r="G7" s="242">
        <f>G8</f>
        <v>0</v>
      </c>
      <c r="H7" s="242">
        <f>H8</f>
        <v>0</v>
      </c>
      <c r="I7" s="242">
        <f>I8</f>
        <v>37.63</v>
      </c>
      <c r="J7" s="243"/>
      <c r="K7" s="243"/>
      <c r="L7" s="243"/>
      <c r="M7" s="85"/>
      <c r="N7" s="399"/>
    </row>
    <row r="8" spans="1:14" s="16" customFormat="1" ht="115.5" customHeight="1">
      <c r="A8" s="173">
        <v>1</v>
      </c>
      <c r="B8" s="244" t="s">
        <v>59</v>
      </c>
      <c r="C8" s="245" t="s">
        <v>353</v>
      </c>
      <c r="D8" s="245" t="s">
        <v>105</v>
      </c>
      <c r="E8" s="345">
        <f>SUM(F8:I8)</f>
        <v>39</v>
      </c>
      <c r="F8" s="345">
        <v>1.37</v>
      </c>
      <c r="G8" s="345"/>
      <c r="H8" s="345"/>
      <c r="I8" s="345">
        <f>39-1.37</f>
        <v>37.63</v>
      </c>
      <c r="J8" s="246" t="s">
        <v>261</v>
      </c>
      <c r="K8" s="247" t="s">
        <v>219</v>
      </c>
      <c r="L8" s="246" t="s">
        <v>357</v>
      </c>
      <c r="M8" s="34"/>
      <c r="N8" s="34"/>
    </row>
    <row r="9" spans="1:14" s="19" customFormat="1" ht="15.75">
      <c r="A9" s="248" t="s">
        <v>87</v>
      </c>
      <c r="B9" s="240" t="s">
        <v>52</v>
      </c>
      <c r="C9" s="240"/>
      <c r="D9" s="249"/>
      <c r="E9" s="250">
        <f>SUM(E10:E11)</f>
        <v>94.24</v>
      </c>
      <c r="F9" s="250">
        <f>SUM(F10:F11)</f>
        <v>1.74</v>
      </c>
      <c r="G9" s="250">
        <f>SUM(G10:G11)</f>
        <v>0</v>
      </c>
      <c r="H9" s="250">
        <f>SUM(H10:H11)</f>
        <v>0</v>
      </c>
      <c r="I9" s="250">
        <f>E9-F9</f>
        <v>92.5</v>
      </c>
      <c r="J9" s="251"/>
      <c r="K9" s="241"/>
      <c r="L9" s="251"/>
      <c r="M9" s="87"/>
      <c r="N9" s="87"/>
    </row>
    <row r="10" spans="1:14" s="16" customFormat="1" ht="78.75">
      <c r="A10" s="173">
        <v>2</v>
      </c>
      <c r="B10" s="244" t="s">
        <v>251</v>
      </c>
      <c r="C10" s="245" t="s">
        <v>353</v>
      </c>
      <c r="D10" s="245" t="s">
        <v>264</v>
      </c>
      <c r="E10" s="252">
        <v>4.24</v>
      </c>
      <c r="F10" s="252">
        <v>0.55</v>
      </c>
      <c r="G10" s="252"/>
      <c r="H10" s="253"/>
      <c r="I10" s="252">
        <f>E10-F10</f>
        <v>3.6900000000000004</v>
      </c>
      <c r="J10" s="254" t="s">
        <v>252</v>
      </c>
      <c r="K10" s="247" t="s">
        <v>219</v>
      </c>
      <c r="L10" s="246"/>
      <c r="M10" s="34"/>
      <c r="N10" s="34"/>
    </row>
    <row r="11" spans="1:14" ht="110.25">
      <c r="A11" s="204">
        <v>3</v>
      </c>
      <c r="B11" s="244" t="s">
        <v>59</v>
      </c>
      <c r="C11" s="245" t="s">
        <v>353</v>
      </c>
      <c r="D11" s="245" t="s">
        <v>60</v>
      </c>
      <c r="E11" s="284">
        <f>SUM(F11:I11)</f>
        <v>90</v>
      </c>
      <c r="F11" s="284">
        <v>1.19</v>
      </c>
      <c r="G11" s="255"/>
      <c r="H11" s="255"/>
      <c r="I11" s="346">
        <f>90-1.19</f>
        <v>88.81</v>
      </c>
      <c r="J11" s="246" t="s">
        <v>257</v>
      </c>
      <c r="K11" s="247" t="s">
        <v>219</v>
      </c>
      <c r="L11" s="246" t="s">
        <v>358</v>
      </c>
      <c r="M11" s="34"/>
      <c r="N11" s="34"/>
    </row>
    <row r="12" spans="1:14" s="17" customFormat="1" ht="28.5" customHeight="1">
      <c r="A12" s="272" t="s">
        <v>295</v>
      </c>
      <c r="B12" s="377" t="s">
        <v>123</v>
      </c>
      <c r="C12" s="378"/>
      <c r="D12" s="378"/>
      <c r="E12" s="60">
        <f>E13</f>
        <v>25.44</v>
      </c>
      <c r="F12" s="60">
        <f>F13</f>
        <v>1.8</v>
      </c>
      <c r="G12" s="60">
        <f>G13</f>
        <v>0</v>
      </c>
      <c r="H12" s="60">
        <f>H13</f>
        <v>0</v>
      </c>
      <c r="I12" s="60">
        <f>I13</f>
        <v>23.64</v>
      </c>
      <c r="J12" s="121"/>
      <c r="K12" s="271"/>
      <c r="L12" s="121"/>
      <c r="M12" s="33"/>
      <c r="N12" s="33"/>
    </row>
    <row r="13" spans="1:14" ht="102" customHeight="1">
      <c r="A13" s="204">
        <v>4</v>
      </c>
      <c r="B13" s="244" t="s">
        <v>380</v>
      </c>
      <c r="C13" s="245" t="s">
        <v>361</v>
      </c>
      <c r="D13" s="245" t="s">
        <v>139</v>
      </c>
      <c r="E13" s="284">
        <v>25.44</v>
      </c>
      <c r="F13" s="284">
        <v>1.8</v>
      </c>
      <c r="G13" s="255"/>
      <c r="H13" s="255"/>
      <c r="I13" s="346">
        <f>E13-F13</f>
        <v>23.64</v>
      </c>
      <c r="J13" s="246" t="s">
        <v>363</v>
      </c>
      <c r="K13" s="247" t="s">
        <v>219</v>
      </c>
      <c r="L13" s="246"/>
      <c r="M13" s="34"/>
      <c r="N13" s="34"/>
    </row>
    <row r="14" spans="1:14" s="408" customFormat="1" ht="15.75">
      <c r="A14" s="239" t="s">
        <v>362</v>
      </c>
      <c r="B14" s="256" t="s">
        <v>101</v>
      </c>
      <c r="C14" s="257"/>
      <c r="D14" s="258"/>
      <c r="E14" s="259">
        <f>E15</f>
        <v>4</v>
      </c>
      <c r="F14" s="259">
        <f>F15</f>
        <v>3.1</v>
      </c>
      <c r="G14" s="259">
        <f>G15</f>
        <v>0</v>
      </c>
      <c r="H14" s="259">
        <f>H15</f>
        <v>0</v>
      </c>
      <c r="I14" s="259">
        <f>E14-F14</f>
        <v>0.8999999999999999</v>
      </c>
      <c r="J14" s="260"/>
      <c r="K14" s="261"/>
      <c r="L14" s="262"/>
      <c r="M14" s="86"/>
      <c r="N14" s="86"/>
    </row>
    <row r="15" spans="1:14" ht="47.25">
      <c r="A15" s="176">
        <v>5</v>
      </c>
      <c r="B15" s="263" t="s">
        <v>238</v>
      </c>
      <c r="C15" s="264" t="s">
        <v>143</v>
      </c>
      <c r="D15" s="265" t="s">
        <v>263</v>
      </c>
      <c r="E15" s="266">
        <v>4</v>
      </c>
      <c r="F15" s="267">
        <v>3.1</v>
      </c>
      <c r="G15" s="267"/>
      <c r="H15" s="267"/>
      <c r="I15" s="268">
        <f>E15-F15</f>
        <v>0.8999999999999999</v>
      </c>
      <c r="J15" s="269" t="s">
        <v>260</v>
      </c>
      <c r="K15" s="247" t="s">
        <v>219</v>
      </c>
      <c r="L15" s="270"/>
      <c r="M15" s="51"/>
      <c r="N15" s="51"/>
    </row>
    <row r="16" spans="1:14" s="17" customFormat="1" ht="15.75">
      <c r="A16" s="68" t="s">
        <v>11</v>
      </c>
      <c r="B16" s="121" t="s">
        <v>230</v>
      </c>
      <c r="C16" s="236"/>
      <c r="D16" s="236"/>
      <c r="E16" s="60">
        <f>E17</f>
        <v>4.22</v>
      </c>
      <c r="F16" s="60">
        <f>F17</f>
        <v>3.52</v>
      </c>
      <c r="G16" s="60">
        <f>G17</f>
        <v>0</v>
      </c>
      <c r="H16" s="60">
        <f>H17</f>
        <v>0</v>
      </c>
      <c r="I16" s="60">
        <f>I17</f>
        <v>0.6999999999999997</v>
      </c>
      <c r="J16" s="121"/>
      <c r="K16" s="271"/>
      <c r="L16" s="121"/>
      <c r="M16" s="33"/>
      <c r="N16" s="102"/>
    </row>
    <row r="17" spans="1:13" s="20" customFormat="1" ht="15.75">
      <c r="A17" s="272" t="s">
        <v>20</v>
      </c>
      <c r="B17" s="251" t="s">
        <v>152</v>
      </c>
      <c r="C17" s="241"/>
      <c r="D17" s="241"/>
      <c r="E17" s="250">
        <f>E18</f>
        <v>4.22</v>
      </c>
      <c r="F17" s="250">
        <f>F18</f>
        <v>3.52</v>
      </c>
      <c r="G17" s="250">
        <f>G18</f>
        <v>0</v>
      </c>
      <c r="H17" s="250">
        <f>H18</f>
        <v>0</v>
      </c>
      <c r="I17" s="250">
        <f>E17-F17</f>
        <v>0.6999999999999997</v>
      </c>
      <c r="J17" s="251"/>
      <c r="K17" s="273"/>
      <c r="L17" s="251"/>
      <c r="M17" s="87"/>
    </row>
    <row r="18" spans="1:13" ht="78.75">
      <c r="A18" s="204">
        <v>6</v>
      </c>
      <c r="B18" s="274" t="s">
        <v>231</v>
      </c>
      <c r="C18" s="275" t="s">
        <v>156</v>
      </c>
      <c r="D18" s="275" t="s">
        <v>165</v>
      </c>
      <c r="E18" s="276">
        <f>SUM(F18:I18)</f>
        <v>4.22</v>
      </c>
      <c r="F18" s="277">
        <v>3.52</v>
      </c>
      <c r="G18" s="277"/>
      <c r="H18" s="255"/>
      <c r="I18" s="277">
        <v>0.7</v>
      </c>
      <c r="J18" s="275" t="s">
        <v>232</v>
      </c>
      <c r="K18" s="275" t="s">
        <v>233</v>
      </c>
      <c r="L18" s="275" t="s">
        <v>241</v>
      </c>
      <c r="M18" s="402"/>
    </row>
    <row r="19" spans="1:13" s="17" customFormat="1" ht="15.75">
      <c r="A19" s="68" t="s">
        <v>88</v>
      </c>
      <c r="B19" s="278" t="s">
        <v>266</v>
      </c>
      <c r="C19" s="279"/>
      <c r="D19" s="279"/>
      <c r="E19" s="280">
        <f>E20</f>
        <v>1.43</v>
      </c>
      <c r="F19" s="280">
        <f>F20</f>
        <v>0.69</v>
      </c>
      <c r="G19" s="280">
        <f>G20</f>
        <v>0</v>
      </c>
      <c r="H19" s="280">
        <f>H20</f>
        <v>0</v>
      </c>
      <c r="I19" s="280">
        <f>I20</f>
        <v>0.74</v>
      </c>
      <c r="J19" s="279"/>
      <c r="K19" s="279"/>
      <c r="L19" s="279"/>
      <c r="M19" s="409"/>
    </row>
    <row r="20" spans="1:13" s="20" customFormat="1" ht="15.75">
      <c r="A20" s="272" t="s">
        <v>89</v>
      </c>
      <c r="B20" s="260" t="s">
        <v>123</v>
      </c>
      <c r="C20" s="281"/>
      <c r="D20" s="281"/>
      <c r="E20" s="282">
        <f>SUM(E21)</f>
        <v>1.43</v>
      </c>
      <c r="F20" s="282">
        <f>SUM(F21)</f>
        <v>0.69</v>
      </c>
      <c r="G20" s="282">
        <f>SUM(G21)</f>
        <v>0</v>
      </c>
      <c r="H20" s="282">
        <f>SUM(H21)</f>
        <v>0</v>
      </c>
      <c r="I20" s="282">
        <f>E20-F20</f>
        <v>0.74</v>
      </c>
      <c r="J20" s="281"/>
      <c r="K20" s="281"/>
      <c r="L20" s="281"/>
      <c r="M20" s="88"/>
    </row>
    <row r="21" spans="1:13" ht="79.5" customHeight="1">
      <c r="A21" s="204">
        <v>7</v>
      </c>
      <c r="B21" s="244" t="s">
        <v>267</v>
      </c>
      <c r="C21" s="283" t="s">
        <v>268</v>
      </c>
      <c r="D21" s="245" t="s">
        <v>269</v>
      </c>
      <c r="E21" s="284">
        <f>SUM(F21:I21)</f>
        <v>1.43</v>
      </c>
      <c r="F21" s="252">
        <v>0.69</v>
      </c>
      <c r="G21" s="252"/>
      <c r="H21" s="255"/>
      <c r="I21" s="252">
        <v>0.74</v>
      </c>
      <c r="J21" s="175" t="s">
        <v>373</v>
      </c>
      <c r="K21" s="245" t="s">
        <v>233</v>
      </c>
      <c r="L21" s="245"/>
      <c r="M21" s="36"/>
    </row>
    <row r="22" spans="1:12" ht="15.75">
      <c r="A22" s="509" t="s">
        <v>371</v>
      </c>
      <c r="B22" s="509"/>
      <c r="C22" s="509"/>
      <c r="D22" s="509"/>
      <c r="E22" s="53">
        <f>E16+E6+E19</f>
        <v>168.33</v>
      </c>
      <c r="F22" s="53">
        <f>F16+F6+F19</f>
        <v>12.22</v>
      </c>
      <c r="G22" s="53">
        <f>G16+G6+G19</f>
        <v>0</v>
      </c>
      <c r="H22" s="53">
        <f>H16+H6+H19</f>
        <v>0</v>
      </c>
      <c r="I22" s="53">
        <f>I16+I6+I19</f>
        <v>156.11</v>
      </c>
      <c r="J22" s="54"/>
      <c r="K22" s="40"/>
      <c r="L22" s="56"/>
    </row>
    <row r="23" ht="15.75">
      <c r="E23" s="52">
        <f>E22-F22-I22</f>
        <v>0</v>
      </c>
    </row>
    <row r="24" ht="15.75">
      <c r="E24" s="52">
        <f>E22-F22-H22-I22</f>
        <v>0</v>
      </c>
    </row>
    <row r="25" spans="2:6" ht="15.75">
      <c r="B25" s="89"/>
      <c r="C25" s="382"/>
      <c r="D25" s="89"/>
      <c r="E25" s="398"/>
      <c r="F25" s="52">
        <f>E22-F22-I22</f>
        <v>0</v>
      </c>
    </row>
    <row r="26" spans="2:5" ht="15.75">
      <c r="B26" s="89"/>
      <c r="C26" s="382"/>
      <c r="D26" s="89"/>
      <c r="E26" s="398"/>
    </row>
    <row r="27" spans="2:5" ht="15.75">
      <c r="B27" s="89"/>
      <c r="C27" s="382"/>
      <c r="D27" s="89"/>
      <c r="E27" s="398"/>
    </row>
    <row r="28" spans="2:5" ht="15.75">
      <c r="B28" s="89"/>
      <c r="C28" s="382"/>
      <c r="D28" s="89"/>
      <c r="E28" s="398"/>
    </row>
    <row r="29" spans="2:5" ht="15.75">
      <c r="B29" s="102"/>
      <c r="C29" s="382"/>
      <c r="D29" s="89"/>
      <c r="E29" s="398"/>
    </row>
    <row r="30" spans="2:5" ht="15.75">
      <c r="B30" s="474"/>
      <c r="C30" s="474"/>
      <c r="D30" s="474"/>
      <c r="E30" s="398"/>
    </row>
    <row r="31" spans="2:5" ht="15.75">
      <c r="B31" s="89"/>
      <c r="C31" s="382"/>
      <c r="D31" s="89"/>
      <c r="E31" s="398"/>
    </row>
    <row r="32" spans="2:5" ht="15.75">
      <c r="B32" s="89"/>
      <c r="C32" s="382"/>
      <c r="D32" s="89"/>
      <c r="E32" s="398"/>
    </row>
    <row r="33" spans="2:5" ht="15.75">
      <c r="B33" s="89"/>
      <c r="C33" s="382"/>
      <c r="D33" s="89"/>
      <c r="E33" s="398"/>
    </row>
    <row r="34" spans="2:5" ht="15.75">
      <c r="B34" s="89"/>
      <c r="C34" s="382"/>
      <c r="D34" s="89"/>
      <c r="E34" s="398"/>
    </row>
    <row r="35" spans="2:5" ht="15.75">
      <c r="B35" s="89"/>
      <c r="C35" s="382"/>
      <c r="D35" s="89"/>
      <c r="E35" s="398"/>
    </row>
  </sheetData>
  <sheetProtection/>
  <mergeCells count="14">
    <mergeCell ref="A1:B1"/>
    <mergeCell ref="A3:L3"/>
    <mergeCell ref="A22:D22"/>
    <mergeCell ref="A2:L2"/>
    <mergeCell ref="K4:K5"/>
    <mergeCell ref="L4:L5"/>
    <mergeCell ref="J4:J5"/>
    <mergeCell ref="A4:A5"/>
    <mergeCell ref="B30:D30"/>
    <mergeCell ref="C4:C5"/>
    <mergeCell ref="B4:B5"/>
    <mergeCell ref="F4:I4"/>
    <mergeCell ref="D4:D5"/>
    <mergeCell ref="E4:E5"/>
  </mergeCells>
  <printOptions/>
  <pageMargins left="0.46" right="0.196850393700787" top="0.46" bottom="0.5" header="0.21" footer="0.26"/>
  <pageSetup fitToHeight="0" horizontalDpi="600" verticalDpi="600" orientation="landscape" paperSize="9" scale="76" r:id="rId1"/>
  <headerFooter alignWithMargins="0">
    <oddHeader>&amp;L&amp;"Times New Roman,Bold"&amp;12&amp; Biểu số 05:</oddHeader>
    <oddFooter>&amp;C&amp;P</oddFooter>
  </headerFooter>
</worksheet>
</file>

<file path=xl/worksheets/sheet6.xml><?xml version="1.0" encoding="utf-8"?>
<worksheet xmlns="http://schemas.openxmlformats.org/spreadsheetml/2006/main" xmlns:r="http://schemas.openxmlformats.org/officeDocument/2006/relationships">
  <sheetPr>
    <tabColor indexed="12"/>
  </sheetPr>
  <dimension ref="A1:P42"/>
  <sheetViews>
    <sheetView showZeros="0" zoomScale="70" zoomScaleNormal="70" zoomScalePageLayoutView="0" workbookViewId="0" topLeftCell="A1">
      <selection activeCell="J4" sqref="J4:J5"/>
    </sheetView>
  </sheetViews>
  <sheetFormatPr defaultColWidth="9.140625" defaultRowHeight="15"/>
  <cols>
    <col min="1" max="1" width="6.7109375" style="82" customWidth="1"/>
    <col min="2" max="2" width="30.00390625" style="13" customWidth="1"/>
    <col min="3" max="3" width="21.140625" style="12" customWidth="1"/>
    <col min="4" max="4" width="12.7109375" style="13" bestFit="1" customWidth="1"/>
    <col min="5" max="5" width="11.140625" style="14" customWidth="1"/>
    <col min="6" max="7" width="7.28125" style="14" bestFit="1" customWidth="1"/>
    <col min="8" max="8" width="11.140625" style="14" customWidth="1"/>
    <col min="9" max="9" width="10.8515625" style="14" bestFit="1" customWidth="1"/>
    <col min="10" max="10" width="24.7109375" style="24" customWidth="1"/>
    <col min="11" max="11" width="14.8515625" style="12" customWidth="1"/>
    <col min="12" max="12" width="19.7109375" style="25" customWidth="1"/>
    <col min="13" max="14" width="25.00390625" style="51" customWidth="1"/>
    <col min="15" max="15" width="37.7109375" style="37" customWidth="1"/>
    <col min="16" max="16" width="26.421875" style="89" customWidth="1"/>
    <col min="17" max="16384" width="9.140625" style="13" customWidth="1"/>
  </cols>
  <sheetData>
    <row r="1" spans="1:10" ht="15.75">
      <c r="A1" s="475"/>
      <c r="B1" s="475"/>
      <c r="J1" s="15"/>
    </row>
    <row r="2" spans="1:14" ht="53.25" customHeight="1">
      <c r="A2" s="512" t="s">
        <v>455</v>
      </c>
      <c r="B2" s="512"/>
      <c r="C2" s="512"/>
      <c r="D2" s="512"/>
      <c r="E2" s="512"/>
      <c r="F2" s="512"/>
      <c r="G2" s="512"/>
      <c r="H2" s="512"/>
      <c r="I2" s="512"/>
      <c r="J2" s="512"/>
      <c r="K2" s="512"/>
      <c r="L2" s="512"/>
      <c r="M2" s="61"/>
      <c r="N2" s="61"/>
    </row>
    <row r="3" spans="1:11" ht="20.25" customHeight="1">
      <c r="A3" s="477"/>
      <c r="B3" s="477"/>
      <c r="C3" s="477"/>
      <c r="D3" s="477"/>
      <c r="E3" s="477"/>
      <c r="F3" s="477"/>
      <c r="G3" s="477"/>
      <c r="H3" s="477"/>
      <c r="I3" s="477"/>
      <c r="J3" s="477"/>
      <c r="K3" s="477"/>
    </row>
    <row r="4" spans="1:16" s="17" customFormat="1" ht="15.75">
      <c r="A4" s="470" t="s">
        <v>0</v>
      </c>
      <c r="B4" s="506" t="s">
        <v>3</v>
      </c>
      <c r="C4" s="506" t="s">
        <v>6</v>
      </c>
      <c r="D4" s="508" t="s">
        <v>7</v>
      </c>
      <c r="E4" s="513" t="s">
        <v>12</v>
      </c>
      <c r="F4" s="513" t="s">
        <v>4</v>
      </c>
      <c r="G4" s="513"/>
      <c r="H4" s="513"/>
      <c r="I4" s="513"/>
      <c r="J4" s="514" t="s">
        <v>15</v>
      </c>
      <c r="K4" s="508" t="s">
        <v>5</v>
      </c>
      <c r="L4" s="511" t="s">
        <v>14</v>
      </c>
      <c r="M4" s="42"/>
      <c r="N4" s="42"/>
      <c r="O4" s="41"/>
      <c r="P4" s="102"/>
    </row>
    <row r="5" spans="1:16" s="17" customFormat="1" ht="63">
      <c r="A5" s="470"/>
      <c r="B5" s="506"/>
      <c r="C5" s="506"/>
      <c r="D5" s="508"/>
      <c r="E5" s="513"/>
      <c r="F5" s="57" t="s">
        <v>10</v>
      </c>
      <c r="G5" s="57" t="s">
        <v>8</v>
      </c>
      <c r="H5" s="57" t="s">
        <v>9</v>
      </c>
      <c r="I5" s="57" t="s">
        <v>1</v>
      </c>
      <c r="J5" s="514"/>
      <c r="K5" s="508"/>
      <c r="L5" s="511"/>
      <c r="M5" s="42"/>
      <c r="N5" s="42"/>
      <c r="O5" s="41"/>
      <c r="P5" s="102"/>
    </row>
    <row r="6" spans="1:14" ht="15.75">
      <c r="A6" s="217" t="s">
        <v>2</v>
      </c>
      <c r="B6" s="121" t="s">
        <v>46</v>
      </c>
      <c r="C6" s="121"/>
      <c r="D6" s="121"/>
      <c r="E6" s="285">
        <f>E7</f>
        <v>7.4</v>
      </c>
      <c r="F6" s="285">
        <f>F7</f>
        <v>0</v>
      </c>
      <c r="G6" s="285">
        <f>G7</f>
        <v>0</v>
      </c>
      <c r="H6" s="285">
        <f>H7</f>
        <v>0</v>
      </c>
      <c r="I6" s="285">
        <f>I7</f>
        <v>7.4</v>
      </c>
      <c r="J6" s="286"/>
      <c r="K6" s="246"/>
      <c r="L6" s="287"/>
      <c r="M6" s="43"/>
      <c r="N6" s="43"/>
    </row>
    <row r="7" spans="1:16" s="18" customFormat="1" ht="15.75">
      <c r="A7" s="288" t="s">
        <v>86</v>
      </c>
      <c r="B7" s="251" t="s">
        <v>40</v>
      </c>
      <c r="C7" s="251"/>
      <c r="D7" s="251"/>
      <c r="E7" s="289">
        <f>SUM(E8:E9)</f>
        <v>7.4</v>
      </c>
      <c r="F7" s="289">
        <f>SUM(F8:F9)</f>
        <v>0</v>
      </c>
      <c r="G7" s="289">
        <f>SUM(G8:G9)</f>
        <v>0</v>
      </c>
      <c r="H7" s="289">
        <f>SUM(H8:H9)</f>
        <v>0</v>
      </c>
      <c r="I7" s="289">
        <f>SUM(I8:I9)</f>
        <v>7.4</v>
      </c>
      <c r="J7" s="290"/>
      <c r="K7" s="291"/>
      <c r="L7" s="292"/>
      <c r="M7" s="44"/>
      <c r="N7" s="44"/>
      <c r="O7" s="112"/>
      <c r="P7" s="113"/>
    </row>
    <row r="8" spans="1:14" ht="55.5" customHeight="1">
      <c r="A8" s="293">
        <v>1</v>
      </c>
      <c r="B8" s="253" t="s">
        <v>51</v>
      </c>
      <c r="C8" s="247" t="s">
        <v>256</v>
      </c>
      <c r="D8" s="294" t="s">
        <v>215</v>
      </c>
      <c r="E8" s="228">
        <f>SUM(F8:I8)</f>
        <v>1.4</v>
      </c>
      <c r="F8" s="295"/>
      <c r="G8" s="296"/>
      <c r="H8" s="296"/>
      <c r="I8" s="228">
        <v>1.4</v>
      </c>
      <c r="J8" s="297" t="s">
        <v>220</v>
      </c>
      <c r="K8" s="247" t="s">
        <v>219</v>
      </c>
      <c r="L8" s="298"/>
      <c r="M8" s="45"/>
      <c r="N8" s="45"/>
    </row>
    <row r="9" spans="1:15" ht="70.5" customHeight="1">
      <c r="A9" s="299">
        <v>2</v>
      </c>
      <c r="B9" s="253" t="s">
        <v>229</v>
      </c>
      <c r="C9" s="275" t="s">
        <v>192</v>
      </c>
      <c r="D9" s="265" t="s">
        <v>240</v>
      </c>
      <c r="E9" s="228">
        <f>SUM(F9:I9)</f>
        <v>6</v>
      </c>
      <c r="F9" s="267"/>
      <c r="G9" s="267"/>
      <c r="H9" s="300"/>
      <c r="I9" s="266">
        <v>6</v>
      </c>
      <c r="J9" s="297" t="s">
        <v>354</v>
      </c>
      <c r="K9" s="247" t="s">
        <v>219</v>
      </c>
      <c r="L9" s="270"/>
      <c r="O9" s="401"/>
    </row>
    <row r="10" spans="1:14" ht="31.5">
      <c r="A10" s="62" t="s">
        <v>11</v>
      </c>
      <c r="B10" s="121" t="s">
        <v>65</v>
      </c>
      <c r="C10" s="236"/>
      <c r="D10" s="236"/>
      <c r="E10" s="57">
        <f>E11+E13</f>
        <v>0.16999999999999998</v>
      </c>
      <c r="F10" s="57">
        <f>F11+F13</f>
        <v>0</v>
      </c>
      <c r="G10" s="57">
        <f>G11+G13</f>
        <v>0</v>
      </c>
      <c r="H10" s="57">
        <f>H11+H13</f>
        <v>0</v>
      </c>
      <c r="I10" s="57">
        <f>I11+I13</f>
        <v>0.16999999999999998</v>
      </c>
      <c r="J10" s="254"/>
      <c r="K10" s="245"/>
      <c r="L10" s="301"/>
      <c r="M10" s="46"/>
      <c r="N10" s="46"/>
    </row>
    <row r="11" spans="1:16" s="18" customFormat="1" ht="15.75">
      <c r="A11" s="239" t="s">
        <v>20</v>
      </c>
      <c r="B11" s="251" t="s">
        <v>52</v>
      </c>
      <c r="C11" s="241"/>
      <c r="D11" s="241"/>
      <c r="E11" s="302">
        <f>SUM(E12)</f>
        <v>0.02</v>
      </c>
      <c r="F11" s="302">
        <f>SUM(F12)</f>
        <v>0</v>
      </c>
      <c r="G11" s="302">
        <f>SUM(G12)</f>
        <v>0</v>
      </c>
      <c r="H11" s="302">
        <f>SUM(H12)</f>
        <v>0</v>
      </c>
      <c r="I11" s="302">
        <f>SUM(I12)</f>
        <v>0.02</v>
      </c>
      <c r="J11" s="303"/>
      <c r="K11" s="304"/>
      <c r="L11" s="305"/>
      <c r="M11" s="47"/>
      <c r="N11" s="47"/>
      <c r="O11" s="112"/>
      <c r="P11" s="113"/>
    </row>
    <row r="12" spans="1:14" ht="81.75" customHeight="1">
      <c r="A12" s="176">
        <v>3</v>
      </c>
      <c r="B12" s="244" t="s">
        <v>213</v>
      </c>
      <c r="C12" s="245" t="s">
        <v>55</v>
      </c>
      <c r="D12" s="245" t="s">
        <v>102</v>
      </c>
      <c r="E12" s="228">
        <f>SUM(F12:I12)</f>
        <v>0.02</v>
      </c>
      <c r="F12" s="252"/>
      <c r="G12" s="252"/>
      <c r="H12" s="252"/>
      <c r="I12" s="252">
        <v>0.02</v>
      </c>
      <c r="J12" s="254" t="s">
        <v>298</v>
      </c>
      <c r="K12" s="247" t="s">
        <v>219</v>
      </c>
      <c r="L12" s="287"/>
      <c r="M12" s="43"/>
      <c r="N12" s="43"/>
    </row>
    <row r="13" spans="1:16" s="20" customFormat="1" ht="15.75">
      <c r="A13" s="239" t="s">
        <v>294</v>
      </c>
      <c r="B13" s="251" t="s">
        <v>152</v>
      </c>
      <c r="C13" s="241"/>
      <c r="D13" s="241"/>
      <c r="E13" s="302">
        <f>SUM(E14)</f>
        <v>0.15</v>
      </c>
      <c r="F13" s="302">
        <f>SUM(F14)</f>
        <v>0</v>
      </c>
      <c r="G13" s="302">
        <f>SUM(G14)</f>
        <v>0</v>
      </c>
      <c r="H13" s="302">
        <f>SUM(H14)</f>
        <v>0</v>
      </c>
      <c r="I13" s="302">
        <f>SUM(I14)</f>
        <v>0.15</v>
      </c>
      <c r="J13" s="306"/>
      <c r="K13" s="273"/>
      <c r="L13" s="307"/>
      <c r="M13" s="109"/>
      <c r="N13" s="109"/>
      <c r="O13" s="114"/>
      <c r="P13" s="115"/>
    </row>
    <row r="14" spans="1:14" ht="69" customHeight="1">
      <c r="A14" s="176">
        <v>4</v>
      </c>
      <c r="B14" s="274" t="s">
        <v>375</v>
      </c>
      <c r="C14" s="264" t="s">
        <v>255</v>
      </c>
      <c r="D14" s="269" t="s">
        <v>254</v>
      </c>
      <c r="E14" s="228">
        <f>SUM(F14:I14)</f>
        <v>0.15</v>
      </c>
      <c r="F14" s="308"/>
      <c r="G14" s="309"/>
      <c r="H14" s="309"/>
      <c r="I14" s="308">
        <v>0.15</v>
      </c>
      <c r="J14" s="275" t="s">
        <v>433</v>
      </c>
      <c r="K14" s="275" t="s">
        <v>233</v>
      </c>
      <c r="L14" s="275"/>
      <c r="M14" s="402"/>
      <c r="N14" s="43"/>
    </row>
    <row r="15" spans="1:14" ht="31.5">
      <c r="A15" s="62" t="s">
        <v>88</v>
      </c>
      <c r="B15" s="121" t="s">
        <v>242</v>
      </c>
      <c r="C15" s="236"/>
      <c r="D15" s="236"/>
      <c r="E15" s="57">
        <f>E18+E16</f>
        <v>0.49</v>
      </c>
      <c r="F15" s="57">
        <f>F18+F16</f>
        <v>0</v>
      </c>
      <c r="G15" s="57">
        <f>G18+G16</f>
        <v>0</v>
      </c>
      <c r="H15" s="57">
        <f>H18+H16</f>
        <v>0</v>
      </c>
      <c r="I15" s="57">
        <f>I18+I16</f>
        <v>0.49</v>
      </c>
      <c r="J15" s="310"/>
      <c r="K15" s="236"/>
      <c r="L15" s="311"/>
      <c r="M15" s="48"/>
      <c r="N15" s="48"/>
    </row>
    <row r="16" spans="1:16" s="20" customFormat="1" ht="15.75">
      <c r="A16" s="239" t="s">
        <v>89</v>
      </c>
      <c r="B16" s="251" t="s">
        <v>52</v>
      </c>
      <c r="C16" s="241"/>
      <c r="D16" s="241"/>
      <c r="E16" s="302">
        <f>E17</f>
        <v>0.2</v>
      </c>
      <c r="F16" s="302">
        <f>F17</f>
        <v>0</v>
      </c>
      <c r="G16" s="302">
        <f>G17</f>
        <v>0</v>
      </c>
      <c r="H16" s="302">
        <f>H17</f>
        <v>0</v>
      </c>
      <c r="I16" s="302">
        <f>I17</f>
        <v>0.2</v>
      </c>
      <c r="J16" s="306"/>
      <c r="K16" s="241"/>
      <c r="L16" s="312"/>
      <c r="M16" s="49"/>
      <c r="N16" s="49"/>
      <c r="O16" s="114"/>
      <c r="P16" s="115"/>
    </row>
    <row r="17" spans="1:14" ht="204.75">
      <c r="A17" s="176">
        <v>5</v>
      </c>
      <c r="B17" s="244" t="s">
        <v>444</v>
      </c>
      <c r="C17" s="245" t="s">
        <v>55</v>
      </c>
      <c r="D17" s="245" t="s">
        <v>214</v>
      </c>
      <c r="E17" s="252">
        <f>SUM(F17:I17)</f>
        <v>0.2</v>
      </c>
      <c r="F17" s="252"/>
      <c r="G17" s="252"/>
      <c r="H17" s="252"/>
      <c r="I17" s="252">
        <v>0.2</v>
      </c>
      <c r="J17" s="254" t="s">
        <v>355</v>
      </c>
      <c r="K17" s="247" t="s">
        <v>219</v>
      </c>
      <c r="L17" s="301"/>
      <c r="M17" s="46"/>
      <c r="N17" s="46"/>
    </row>
    <row r="18" spans="1:16" s="20" customFormat="1" ht="15.75">
      <c r="A18" s="239" t="s">
        <v>246</v>
      </c>
      <c r="B18" s="251" t="s">
        <v>66</v>
      </c>
      <c r="C18" s="241"/>
      <c r="D18" s="241"/>
      <c r="E18" s="302">
        <f>E19</f>
        <v>0.29</v>
      </c>
      <c r="F18" s="302">
        <f>F19</f>
        <v>0</v>
      </c>
      <c r="G18" s="302">
        <f>G19</f>
        <v>0</v>
      </c>
      <c r="H18" s="302">
        <f>H19</f>
        <v>0</v>
      </c>
      <c r="I18" s="302">
        <f>I19</f>
        <v>0.29</v>
      </c>
      <c r="J18" s="306"/>
      <c r="K18" s="273"/>
      <c r="L18" s="312"/>
      <c r="M18" s="49"/>
      <c r="N18" s="49"/>
      <c r="O18" s="114"/>
      <c r="P18" s="115"/>
    </row>
    <row r="19" spans="1:14" ht="192" customHeight="1">
      <c r="A19" s="176">
        <v>6</v>
      </c>
      <c r="B19" s="244" t="s">
        <v>445</v>
      </c>
      <c r="C19" s="245" t="s">
        <v>278</v>
      </c>
      <c r="D19" s="245" t="s">
        <v>234</v>
      </c>
      <c r="E19" s="252">
        <v>0.29</v>
      </c>
      <c r="F19" s="252"/>
      <c r="G19" s="252"/>
      <c r="H19" s="252"/>
      <c r="I19" s="252">
        <v>0.29</v>
      </c>
      <c r="J19" s="254" t="s">
        <v>446</v>
      </c>
      <c r="K19" s="247" t="s">
        <v>219</v>
      </c>
      <c r="L19" s="301"/>
      <c r="M19" s="46"/>
      <c r="N19" s="46"/>
    </row>
    <row r="20" spans="1:16" s="17" customFormat="1" ht="18.75" customHeight="1">
      <c r="A20" s="62" t="s">
        <v>110</v>
      </c>
      <c r="B20" s="121" t="s">
        <v>13</v>
      </c>
      <c r="C20" s="236"/>
      <c r="D20" s="236"/>
      <c r="E20" s="57">
        <f>E21+E27+E23+E25</f>
        <v>56.11</v>
      </c>
      <c r="F20" s="57">
        <f>F21+F27+F23+F25</f>
        <v>5.45</v>
      </c>
      <c r="G20" s="57">
        <f>G21+G27+G23+G25</f>
        <v>0</v>
      </c>
      <c r="H20" s="57">
        <f>H21+H27+H23+H25</f>
        <v>0</v>
      </c>
      <c r="I20" s="57">
        <f>I21+I27+I23+I25</f>
        <v>50.66</v>
      </c>
      <c r="J20" s="310"/>
      <c r="K20" s="271"/>
      <c r="L20" s="311"/>
      <c r="M20" s="48"/>
      <c r="N20" s="48"/>
      <c r="O20" s="41"/>
      <c r="P20" s="102"/>
    </row>
    <row r="21" spans="1:16" s="20" customFormat="1" ht="21" customHeight="1">
      <c r="A21" s="239" t="s">
        <v>111</v>
      </c>
      <c r="B21" s="251" t="s">
        <v>52</v>
      </c>
      <c r="C21" s="241"/>
      <c r="D21" s="241"/>
      <c r="E21" s="302">
        <f>E22</f>
        <v>4.24</v>
      </c>
      <c r="F21" s="302">
        <f>F22</f>
        <v>0.55</v>
      </c>
      <c r="G21" s="302">
        <f>G22</f>
        <v>0</v>
      </c>
      <c r="H21" s="302">
        <f>H22</f>
        <v>0</v>
      </c>
      <c r="I21" s="302">
        <f>I22</f>
        <v>3.69</v>
      </c>
      <c r="J21" s="306"/>
      <c r="K21" s="273"/>
      <c r="L21" s="312"/>
      <c r="M21" s="49"/>
      <c r="N21" s="49"/>
      <c r="O21" s="114"/>
      <c r="P21" s="115"/>
    </row>
    <row r="22" spans="1:14" ht="96" customHeight="1">
      <c r="A22" s="176">
        <v>7</v>
      </c>
      <c r="B22" s="244" t="s">
        <v>251</v>
      </c>
      <c r="C22" s="245" t="s">
        <v>369</v>
      </c>
      <c r="D22" s="245" t="s">
        <v>264</v>
      </c>
      <c r="E22" s="252">
        <f>SUM(F22:I22)</f>
        <v>4.24</v>
      </c>
      <c r="F22" s="252">
        <v>0.55</v>
      </c>
      <c r="G22" s="252"/>
      <c r="H22" s="252"/>
      <c r="I22" s="252">
        <v>3.69</v>
      </c>
      <c r="J22" s="254" t="s">
        <v>252</v>
      </c>
      <c r="K22" s="247" t="s">
        <v>219</v>
      </c>
      <c r="L22" s="301"/>
      <c r="M22" s="46"/>
      <c r="N22" s="46"/>
    </row>
    <row r="23" spans="1:15" s="17" customFormat="1" ht="28.5" customHeight="1">
      <c r="A23" s="272" t="s">
        <v>253</v>
      </c>
      <c r="B23" s="467" t="s">
        <v>123</v>
      </c>
      <c r="C23" s="378"/>
      <c r="D23" s="378"/>
      <c r="E23" s="60">
        <f>E24</f>
        <v>25.44</v>
      </c>
      <c r="F23" s="60">
        <f>F24</f>
        <v>1.8</v>
      </c>
      <c r="G23" s="60">
        <f>G24</f>
        <v>0</v>
      </c>
      <c r="H23" s="60">
        <f>H24</f>
        <v>0</v>
      </c>
      <c r="I23" s="60">
        <f>I24</f>
        <v>23.64</v>
      </c>
      <c r="J23" s="121"/>
      <c r="L23" s="271"/>
      <c r="M23" s="33"/>
      <c r="N23" s="33"/>
      <c r="O23" s="33"/>
    </row>
    <row r="24" spans="1:16" ht="126">
      <c r="A24" s="204">
        <v>8</v>
      </c>
      <c r="B24" s="244" t="s">
        <v>374</v>
      </c>
      <c r="C24" s="245" t="s">
        <v>361</v>
      </c>
      <c r="D24" s="245" t="s">
        <v>139</v>
      </c>
      <c r="E24" s="284">
        <v>25.44</v>
      </c>
      <c r="F24" s="284">
        <v>1.8</v>
      </c>
      <c r="G24" s="255"/>
      <c r="H24" s="255"/>
      <c r="I24" s="346">
        <f>E24-F24</f>
        <v>23.64</v>
      </c>
      <c r="J24" s="246" t="s">
        <v>447</v>
      </c>
      <c r="K24" s="247" t="s">
        <v>219</v>
      </c>
      <c r="L24" s="56"/>
      <c r="M24" s="34"/>
      <c r="N24" s="34"/>
      <c r="O24" s="34"/>
      <c r="P24" s="13"/>
    </row>
    <row r="25" spans="1:15" s="17" customFormat="1" ht="28.5" customHeight="1">
      <c r="A25" s="272" t="s">
        <v>366</v>
      </c>
      <c r="B25" s="467" t="s">
        <v>71</v>
      </c>
      <c r="C25" s="378"/>
      <c r="D25" s="378"/>
      <c r="E25" s="60">
        <f>E26</f>
        <v>15.83</v>
      </c>
      <c r="F25" s="60">
        <f>F26</f>
        <v>0</v>
      </c>
      <c r="G25" s="60">
        <f>G26</f>
        <v>0</v>
      </c>
      <c r="H25" s="60">
        <f>H26</f>
        <v>0</v>
      </c>
      <c r="I25" s="60">
        <f>I26</f>
        <v>15.83</v>
      </c>
      <c r="J25" s="121"/>
      <c r="K25" s="271"/>
      <c r="L25" s="378"/>
      <c r="M25" s="33"/>
      <c r="N25" s="33"/>
      <c r="O25" s="33"/>
    </row>
    <row r="26" spans="1:16" ht="126">
      <c r="A26" s="204">
        <v>9</v>
      </c>
      <c r="B26" s="244" t="s">
        <v>374</v>
      </c>
      <c r="C26" s="245" t="s">
        <v>361</v>
      </c>
      <c r="D26" s="245" t="s">
        <v>139</v>
      </c>
      <c r="E26" s="284">
        <v>15.83</v>
      </c>
      <c r="F26" s="284"/>
      <c r="G26" s="255"/>
      <c r="H26" s="255"/>
      <c r="I26" s="346">
        <f>E26-F26</f>
        <v>15.83</v>
      </c>
      <c r="J26" s="246" t="s">
        <v>447</v>
      </c>
      <c r="K26" s="247" t="s">
        <v>219</v>
      </c>
      <c r="L26" s="56"/>
      <c r="M26" s="34"/>
      <c r="N26" s="34"/>
      <c r="O26" s="34"/>
      <c r="P26" s="13"/>
    </row>
    <row r="27" spans="1:16" s="20" customFormat="1" ht="15.75">
      <c r="A27" s="239" t="s">
        <v>434</v>
      </c>
      <c r="B27" s="251" t="s">
        <v>101</v>
      </c>
      <c r="C27" s="241"/>
      <c r="D27" s="241"/>
      <c r="E27" s="302">
        <f>SUM(E28:E29)</f>
        <v>10.6</v>
      </c>
      <c r="F27" s="302">
        <f>SUM(F28:F29)</f>
        <v>3.1</v>
      </c>
      <c r="G27" s="302">
        <f>SUM(G28:G29)</f>
        <v>0</v>
      </c>
      <c r="H27" s="302">
        <f>SUM(H28:H29)</f>
        <v>0</v>
      </c>
      <c r="I27" s="302">
        <f>SUM(I28:I29)</f>
        <v>7.5</v>
      </c>
      <c r="J27" s="306"/>
      <c r="K27" s="273"/>
      <c r="L27" s="312"/>
      <c r="M27" s="49"/>
      <c r="N27" s="49"/>
      <c r="O27" s="114"/>
      <c r="P27" s="115"/>
    </row>
    <row r="28" spans="1:15" ht="63">
      <c r="A28" s="176">
        <v>10</v>
      </c>
      <c r="B28" s="263" t="s">
        <v>238</v>
      </c>
      <c r="C28" s="264" t="s">
        <v>143</v>
      </c>
      <c r="D28" s="265" t="s">
        <v>263</v>
      </c>
      <c r="E28" s="266">
        <f>SUM(F28:I28)</f>
        <v>4</v>
      </c>
      <c r="F28" s="267">
        <v>3.1</v>
      </c>
      <c r="G28" s="267"/>
      <c r="H28" s="267"/>
      <c r="I28" s="267">
        <v>0.9</v>
      </c>
      <c r="J28" s="269" t="s">
        <v>258</v>
      </c>
      <c r="K28" s="247" t="s">
        <v>219</v>
      </c>
      <c r="L28" s="270"/>
      <c r="O28" s="400"/>
    </row>
    <row r="29" spans="1:15" ht="63">
      <c r="A29" s="176">
        <v>11</v>
      </c>
      <c r="B29" s="313" t="s">
        <v>290</v>
      </c>
      <c r="C29" s="264" t="s">
        <v>143</v>
      </c>
      <c r="D29" s="265" t="s">
        <v>184</v>
      </c>
      <c r="E29" s="266">
        <f>SUM(F29:I29)</f>
        <v>6.6</v>
      </c>
      <c r="F29" s="267"/>
      <c r="G29" s="267"/>
      <c r="H29" s="300"/>
      <c r="I29" s="266">
        <v>6.6</v>
      </c>
      <c r="J29" s="314" t="s">
        <v>259</v>
      </c>
      <c r="K29" s="247" t="s">
        <v>219</v>
      </c>
      <c r="L29" s="270"/>
      <c r="O29" s="400"/>
    </row>
    <row r="30" spans="1:16" s="17" customFormat="1" ht="15.75">
      <c r="A30" s="62" t="s">
        <v>116</v>
      </c>
      <c r="B30" s="121" t="s">
        <v>23</v>
      </c>
      <c r="C30" s="236"/>
      <c r="D30" s="236"/>
      <c r="E30" s="57">
        <f>E31+E33</f>
        <v>4.32</v>
      </c>
      <c r="F30" s="57">
        <f>F31+F33</f>
        <v>0</v>
      </c>
      <c r="G30" s="57">
        <f>G31+G33</f>
        <v>0</v>
      </c>
      <c r="H30" s="57">
        <f>H31+H33</f>
        <v>0</v>
      </c>
      <c r="I30" s="57">
        <f>I31+I33</f>
        <v>4.32</v>
      </c>
      <c r="J30" s="310"/>
      <c r="K30" s="236"/>
      <c r="L30" s="311"/>
      <c r="M30" s="48"/>
      <c r="N30" s="48"/>
      <c r="O30" s="41"/>
      <c r="P30" s="102"/>
    </row>
    <row r="31" spans="1:16" s="20" customFormat="1" ht="15.75">
      <c r="A31" s="239" t="s">
        <v>247</v>
      </c>
      <c r="B31" s="251" t="s">
        <v>40</v>
      </c>
      <c r="C31" s="241"/>
      <c r="D31" s="241"/>
      <c r="E31" s="302">
        <f>SUM(E32:E32)</f>
        <v>3</v>
      </c>
      <c r="F31" s="302">
        <f>SUM(F32:F32)</f>
        <v>0</v>
      </c>
      <c r="G31" s="302">
        <f>SUM(G32:G32)</f>
        <v>0</v>
      </c>
      <c r="H31" s="302">
        <f>SUM(H32:H32)</f>
        <v>0</v>
      </c>
      <c r="I31" s="302">
        <f>SUM(I32:I32)</f>
        <v>3</v>
      </c>
      <c r="J31" s="306"/>
      <c r="K31" s="241"/>
      <c r="L31" s="312"/>
      <c r="M31" s="49"/>
      <c r="N31" s="49"/>
      <c r="O31" s="114"/>
      <c r="P31" s="115"/>
    </row>
    <row r="32" spans="1:14" ht="94.5">
      <c r="A32" s="315">
        <v>12</v>
      </c>
      <c r="B32" s="316" t="s">
        <v>228</v>
      </c>
      <c r="C32" s="317" t="s">
        <v>353</v>
      </c>
      <c r="D32" s="265" t="s">
        <v>106</v>
      </c>
      <c r="E32" s="266">
        <f>SUM(F32:I32)</f>
        <v>3</v>
      </c>
      <c r="F32" s="266"/>
      <c r="G32" s="318"/>
      <c r="H32" s="318"/>
      <c r="I32" s="277">
        <v>3</v>
      </c>
      <c r="J32" s="297" t="s">
        <v>376</v>
      </c>
      <c r="K32" s="247" t="s">
        <v>219</v>
      </c>
      <c r="L32" s="319"/>
      <c r="M32" s="403"/>
      <c r="N32" s="43"/>
    </row>
    <row r="33" spans="1:16" s="20" customFormat="1" ht="15.75">
      <c r="A33" s="239" t="s">
        <v>364</v>
      </c>
      <c r="B33" s="251" t="s">
        <v>101</v>
      </c>
      <c r="C33" s="241"/>
      <c r="D33" s="241"/>
      <c r="E33" s="302">
        <f>SUM(E34:E34)</f>
        <v>1.32</v>
      </c>
      <c r="F33" s="302">
        <f>SUM(F34:F34)</f>
        <v>0</v>
      </c>
      <c r="G33" s="302">
        <f>SUM(G34:G34)</f>
        <v>0</v>
      </c>
      <c r="H33" s="302">
        <f>SUM(H34:H34)</f>
        <v>0</v>
      </c>
      <c r="I33" s="302">
        <f>SUM(I34:I34)</f>
        <v>1.32</v>
      </c>
      <c r="J33" s="306"/>
      <c r="K33" s="273"/>
      <c r="L33" s="312"/>
      <c r="M33" s="49"/>
      <c r="N33" s="49"/>
      <c r="O33" s="114"/>
      <c r="P33" s="115"/>
    </row>
    <row r="34" spans="1:15" ht="177" customHeight="1">
      <c r="A34" s="176">
        <v>13</v>
      </c>
      <c r="B34" s="186" t="s">
        <v>379</v>
      </c>
      <c r="C34" s="178" t="s">
        <v>368</v>
      </c>
      <c r="D34" s="265" t="s">
        <v>139</v>
      </c>
      <c r="E34" s="266">
        <v>1.32</v>
      </c>
      <c r="F34" s="267"/>
      <c r="G34" s="267"/>
      <c r="H34" s="300"/>
      <c r="I34" s="266">
        <f>E34-F34</f>
        <v>1.32</v>
      </c>
      <c r="J34" s="314" t="s">
        <v>365</v>
      </c>
      <c r="K34" s="247" t="s">
        <v>219</v>
      </c>
      <c r="L34" s="246" t="s">
        <v>448</v>
      </c>
      <c r="O34" s="400"/>
    </row>
    <row r="35" spans="1:16" s="17" customFormat="1" ht="15.75">
      <c r="A35" s="320" t="s">
        <v>119</v>
      </c>
      <c r="B35" s="321" t="s">
        <v>235</v>
      </c>
      <c r="C35" s="322"/>
      <c r="D35" s="323"/>
      <c r="E35" s="324">
        <f>E36</f>
        <v>0.4</v>
      </c>
      <c r="F35" s="324">
        <f>F36</f>
        <v>0</v>
      </c>
      <c r="G35" s="324">
        <f>G36</f>
        <v>0</v>
      </c>
      <c r="H35" s="324">
        <f>H36</f>
        <v>0</v>
      </c>
      <c r="I35" s="324">
        <f>I36</f>
        <v>0.4</v>
      </c>
      <c r="J35" s="325"/>
      <c r="K35" s="271"/>
      <c r="L35" s="326"/>
      <c r="M35" s="90"/>
      <c r="N35" s="42"/>
      <c r="O35" s="41"/>
      <c r="P35" s="102"/>
    </row>
    <row r="36" spans="1:16" s="20" customFormat="1" ht="15.75">
      <c r="A36" s="327" t="s">
        <v>248</v>
      </c>
      <c r="B36" s="328" t="s">
        <v>71</v>
      </c>
      <c r="C36" s="329"/>
      <c r="D36" s="258"/>
      <c r="E36" s="259">
        <f>SUM(E37:E38)</f>
        <v>0.4</v>
      </c>
      <c r="F36" s="259">
        <f>SUM(F37:F38)</f>
        <v>0</v>
      </c>
      <c r="G36" s="259">
        <f>SUM(G37:G38)</f>
        <v>0</v>
      </c>
      <c r="H36" s="259">
        <f>SUM(H37:H38)</f>
        <v>0</v>
      </c>
      <c r="I36" s="259">
        <f>SUM(I37:I38)</f>
        <v>0.4</v>
      </c>
      <c r="J36" s="330"/>
      <c r="K36" s="273"/>
      <c r="L36" s="331"/>
      <c r="M36" s="91"/>
      <c r="N36" s="109"/>
      <c r="O36" s="114"/>
      <c r="P36" s="115"/>
    </row>
    <row r="37" spans="1:15" ht="63">
      <c r="A37" s="315">
        <v>14</v>
      </c>
      <c r="B37" s="186" t="s">
        <v>236</v>
      </c>
      <c r="C37" s="210" t="s">
        <v>356</v>
      </c>
      <c r="D37" s="175" t="s">
        <v>237</v>
      </c>
      <c r="E37" s="181">
        <f>SUM(F37:I37)</f>
        <v>0.2</v>
      </c>
      <c r="F37" s="181"/>
      <c r="G37" s="181"/>
      <c r="H37" s="181"/>
      <c r="I37" s="181">
        <v>0.2</v>
      </c>
      <c r="J37" s="175" t="s">
        <v>377</v>
      </c>
      <c r="K37" s="175" t="s">
        <v>219</v>
      </c>
      <c r="L37" s="332"/>
      <c r="M37" s="404"/>
      <c r="N37" s="405"/>
      <c r="O37" s="405"/>
    </row>
    <row r="38" spans="1:15" ht="63">
      <c r="A38" s="315">
        <v>15</v>
      </c>
      <c r="B38" s="186" t="s">
        <v>236</v>
      </c>
      <c r="C38" s="210" t="s">
        <v>356</v>
      </c>
      <c r="D38" s="175" t="s">
        <v>210</v>
      </c>
      <c r="E38" s="181">
        <f>SUM(F38:I38)</f>
        <v>0.2</v>
      </c>
      <c r="F38" s="181"/>
      <c r="G38" s="181"/>
      <c r="H38" s="181"/>
      <c r="I38" s="181">
        <v>0.2</v>
      </c>
      <c r="J38" s="175" t="s">
        <v>377</v>
      </c>
      <c r="K38" s="175" t="s">
        <v>219</v>
      </c>
      <c r="L38" s="332"/>
      <c r="M38" s="404"/>
      <c r="N38" s="405"/>
      <c r="O38" s="405"/>
    </row>
    <row r="39" spans="1:16" s="17" customFormat="1" ht="15.75">
      <c r="A39" s="320" t="s">
        <v>120</v>
      </c>
      <c r="B39" s="184" t="s">
        <v>270</v>
      </c>
      <c r="C39" s="333"/>
      <c r="D39" s="184"/>
      <c r="E39" s="218">
        <f>E40</f>
        <v>1.43</v>
      </c>
      <c r="F39" s="218">
        <f>F40</f>
        <v>0.69</v>
      </c>
      <c r="G39" s="218">
        <f>G40</f>
        <v>0</v>
      </c>
      <c r="H39" s="218">
        <f>H40</f>
        <v>0</v>
      </c>
      <c r="I39" s="218">
        <f>I40</f>
        <v>0.74</v>
      </c>
      <c r="J39" s="184"/>
      <c r="K39" s="184"/>
      <c r="L39" s="334"/>
      <c r="M39" s="92"/>
      <c r="N39" s="110"/>
      <c r="O39" s="108"/>
      <c r="P39" s="102"/>
    </row>
    <row r="40" spans="1:16" s="20" customFormat="1" ht="31.5">
      <c r="A40" s="327" t="s">
        <v>271</v>
      </c>
      <c r="B40" s="335" t="s">
        <v>123</v>
      </c>
      <c r="C40" s="336"/>
      <c r="D40" s="335"/>
      <c r="E40" s="337">
        <f>SUM(E41)</f>
        <v>1.43</v>
      </c>
      <c r="F40" s="337">
        <f>SUM(F41)</f>
        <v>0.69</v>
      </c>
      <c r="G40" s="337">
        <f>SUM(G41)</f>
        <v>0</v>
      </c>
      <c r="H40" s="337">
        <f>SUM(H41)</f>
        <v>0</v>
      </c>
      <c r="I40" s="337">
        <f>SUM(I41)</f>
        <v>0.74</v>
      </c>
      <c r="J40" s="335"/>
      <c r="K40" s="335"/>
      <c r="L40" s="338"/>
      <c r="M40" s="93"/>
      <c r="N40" s="86"/>
      <c r="O40" s="111"/>
      <c r="P40" s="115"/>
    </row>
    <row r="41" spans="1:16" s="353" customFormat="1" ht="98.25" customHeight="1">
      <c r="A41" s="315">
        <v>16</v>
      </c>
      <c r="B41" s="177" t="s">
        <v>267</v>
      </c>
      <c r="C41" s="339" t="s">
        <v>268</v>
      </c>
      <c r="D41" s="178" t="s">
        <v>269</v>
      </c>
      <c r="E41" s="340">
        <f>SUM(F41:I41)</f>
        <v>1.43</v>
      </c>
      <c r="F41" s="180">
        <v>0.69</v>
      </c>
      <c r="G41" s="180"/>
      <c r="H41" s="180"/>
      <c r="I41" s="180">
        <v>0.74</v>
      </c>
      <c r="J41" s="175" t="s">
        <v>373</v>
      </c>
      <c r="K41" s="178" t="s">
        <v>233</v>
      </c>
      <c r="L41" s="178"/>
      <c r="M41" s="366"/>
      <c r="N41" s="36"/>
      <c r="O41" s="406"/>
      <c r="P41" s="89"/>
    </row>
    <row r="42" spans="1:16" s="17" customFormat="1" ht="21.75" customHeight="1">
      <c r="A42" s="509" t="s">
        <v>370</v>
      </c>
      <c r="B42" s="509"/>
      <c r="C42" s="509"/>
      <c r="D42" s="509"/>
      <c r="E42" s="21">
        <f>E35+E30+E20+E15+E10+E6+E39</f>
        <v>70.32000000000001</v>
      </c>
      <c r="F42" s="21">
        <f>F35+F30+F20+F15+F10+F6+F39</f>
        <v>6.140000000000001</v>
      </c>
      <c r="G42" s="21">
        <f>G35+G30+G20+G15+G10+G6+G39</f>
        <v>0</v>
      </c>
      <c r="H42" s="21">
        <f>H35+H30+H20+H15+H10+H6+H39</f>
        <v>0</v>
      </c>
      <c r="I42" s="21">
        <f>I35+I30+I20+I15+I10+I6+I39</f>
        <v>64.17999999999999</v>
      </c>
      <c r="J42" s="22"/>
      <c r="K42" s="23"/>
      <c r="L42" s="26"/>
      <c r="M42" s="50"/>
      <c r="N42" s="50"/>
      <c r="O42" s="41"/>
      <c r="P42" s="102"/>
    </row>
    <row r="79" ht="15.75"/>
    <row r="80" ht="15.75"/>
    <row r="81" ht="15.75"/>
  </sheetData>
  <sheetProtection/>
  <mergeCells count="13">
    <mergeCell ref="A1:B1"/>
    <mergeCell ref="A2:L2"/>
    <mergeCell ref="D4:D5"/>
    <mergeCell ref="E4:E5"/>
    <mergeCell ref="F4:I4"/>
    <mergeCell ref="J4:J5"/>
    <mergeCell ref="K4:K5"/>
    <mergeCell ref="A42:D42"/>
    <mergeCell ref="L4:L5"/>
    <mergeCell ref="A3:K3"/>
    <mergeCell ref="A4:A5"/>
    <mergeCell ref="B4:B5"/>
    <mergeCell ref="C4:C5"/>
  </mergeCells>
  <printOptions/>
  <pageMargins left="0.4" right="0.196850393700787" top="0.6" bottom="0.446850394" header="0.393700787401575" footer="0.21"/>
  <pageSetup fitToHeight="0" horizontalDpi="600" verticalDpi="600" orientation="landscape" paperSize="9" scale="78" r:id="rId3"/>
  <headerFooter alignWithMargins="0">
    <oddHeader>&amp;L&amp;"Times New Roman,Bold"&amp;12&amp; Biểu số 06:</oddHeader>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J14"/>
  <sheetViews>
    <sheetView zoomScale="85" zoomScaleNormal="85" zoomScalePageLayoutView="0" workbookViewId="0" topLeftCell="A1">
      <selection activeCell="B18" sqref="B18"/>
    </sheetView>
  </sheetViews>
  <sheetFormatPr defaultColWidth="9.140625" defaultRowHeight="15"/>
  <cols>
    <col min="1" max="1" width="25.28125" style="122" customWidth="1"/>
    <col min="2" max="2" width="24.57421875" style="122" customWidth="1"/>
    <col min="3" max="3" width="25.7109375" style="122" customWidth="1"/>
    <col min="4" max="4" width="20.140625" style="122" customWidth="1"/>
    <col min="5" max="5" width="11.7109375" style="122" customWidth="1"/>
    <col min="6" max="6" width="20.28125" style="122" bestFit="1" customWidth="1"/>
    <col min="7" max="7" width="10.140625" style="122" customWidth="1"/>
    <col min="8" max="8" width="10.57421875" style="122" customWidth="1"/>
    <col min="9" max="16384" width="9.140625" style="122" customWidth="1"/>
  </cols>
  <sheetData>
    <row r="1" spans="1:8" ht="18.75">
      <c r="A1" s="515" t="s">
        <v>321</v>
      </c>
      <c r="B1" s="515"/>
      <c r="C1" s="515"/>
      <c r="D1" s="515"/>
      <c r="E1" s="515"/>
      <c r="F1" s="515"/>
      <c r="G1" s="515"/>
      <c r="H1" s="515"/>
    </row>
    <row r="3" spans="1:10" ht="38.25" customHeight="1">
      <c r="A3" s="516" t="s">
        <v>0</v>
      </c>
      <c r="B3" s="516" t="s">
        <v>300</v>
      </c>
      <c r="C3" s="516"/>
      <c r="D3" s="516" t="s">
        <v>301</v>
      </c>
      <c r="E3" s="516"/>
      <c r="F3" s="516"/>
      <c r="G3" s="516" t="s">
        <v>337</v>
      </c>
      <c r="H3" s="516"/>
      <c r="I3" s="125"/>
      <c r="J3" s="126"/>
    </row>
    <row r="4" spans="1:10" ht="15">
      <c r="A4" s="516"/>
      <c r="B4" s="516" t="s">
        <v>324</v>
      </c>
      <c r="C4" s="516" t="s">
        <v>299</v>
      </c>
      <c r="D4" s="516" t="s">
        <v>302</v>
      </c>
      <c r="E4" s="516"/>
      <c r="F4" s="516" t="s">
        <v>299</v>
      </c>
      <c r="G4" s="516" t="s">
        <v>320</v>
      </c>
      <c r="H4" s="516" t="s">
        <v>319</v>
      </c>
      <c r="I4" s="127"/>
      <c r="J4" s="126"/>
    </row>
    <row r="5" spans="1:10" ht="28.5">
      <c r="A5" s="516"/>
      <c r="B5" s="516"/>
      <c r="C5" s="516"/>
      <c r="D5" s="83" t="s">
        <v>303</v>
      </c>
      <c r="E5" s="83" t="s">
        <v>304</v>
      </c>
      <c r="F5" s="516"/>
      <c r="G5" s="516"/>
      <c r="H5" s="516"/>
      <c r="I5" s="127"/>
      <c r="J5" s="126"/>
    </row>
    <row r="6" spans="1:10" s="124" customFormat="1" ht="57">
      <c r="A6" s="83" t="s">
        <v>322</v>
      </c>
      <c r="B6" s="83" t="s">
        <v>340</v>
      </c>
      <c r="C6" s="83" t="s">
        <v>341</v>
      </c>
      <c r="D6" s="132" t="s">
        <v>325</v>
      </c>
      <c r="E6" s="132">
        <v>0</v>
      </c>
      <c r="F6" s="132" t="s">
        <v>331</v>
      </c>
      <c r="G6" s="83" t="s">
        <v>305</v>
      </c>
      <c r="H6" s="83" t="s">
        <v>306</v>
      </c>
      <c r="I6" s="128"/>
      <c r="J6" s="128"/>
    </row>
    <row r="7" spans="1:10" s="123" customFormat="1" ht="45">
      <c r="A7" s="133" t="s">
        <v>310</v>
      </c>
      <c r="B7" s="133" t="s">
        <v>312</v>
      </c>
      <c r="C7" s="133" t="s">
        <v>314</v>
      </c>
      <c r="D7" s="134" t="s">
        <v>326</v>
      </c>
      <c r="E7" s="134"/>
      <c r="F7" s="134" t="s">
        <v>333</v>
      </c>
      <c r="G7" s="133"/>
      <c r="H7" s="133"/>
      <c r="I7" s="129"/>
      <c r="J7" s="129"/>
    </row>
    <row r="8" spans="1:10" s="123" customFormat="1" ht="45">
      <c r="A8" s="133" t="s">
        <v>311</v>
      </c>
      <c r="B8" s="133" t="s">
        <v>313</v>
      </c>
      <c r="C8" s="133" t="s">
        <v>315</v>
      </c>
      <c r="D8" s="134" t="s">
        <v>327</v>
      </c>
      <c r="E8" s="134"/>
      <c r="F8" s="134" t="s">
        <v>332</v>
      </c>
      <c r="G8" s="133"/>
      <c r="H8" s="133"/>
      <c r="I8" s="129"/>
      <c r="J8" s="129"/>
    </row>
    <row r="9" spans="1:8" s="124" customFormat="1" ht="42.75">
      <c r="A9" s="83" t="s">
        <v>323</v>
      </c>
      <c r="B9" s="83" t="s">
        <v>339</v>
      </c>
      <c r="C9" s="83" t="s">
        <v>338</v>
      </c>
      <c r="D9" s="132" t="s">
        <v>328</v>
      </c>
      <c r="E9" s="132" t="s">
        <v>309</v>
      </c>
      <c r="F9" s="132" t="s">
        <v>334</v>
      </c>
      <c r="G9" s="83" t="s">
        <v>307</v>
      </c>
      <c r="H9" s="83" t="s">
        <v>308</v>
      </c>
    </row>
    <row r="10" spans="1:8" s="123" customFormat="1" ht="45">
      <c r="A10" s="133" t="s">
        <v>310</v>
      </c>
      <c r="B10" s="133" t="s">
        <v>312</v>
      </c>
      <c r="C10" s="133" t="s">
        <v>317</v>
      </c>
      <c r="D10" s="134" t="s">
        <v>329</v>
      </c>
      <c r="E10" s="134"/>
      <c r="F10" s="134" t="s">
        <v>335</v>
      </c>
      <c r="G10" s="133"/>
      <c r="H10" s="133"/>
    </row>
    <row r="11" spans="1:8" s="123" customFormat="1" ht="45">
      <c r="A11" s="133" t="s">
        <v>311</v>
      </c>
      <c r="B11" s="133" t="s">
        <v>316</v>
      </c>
      <c r="C11" s="133" t="s">
        <v>318</v>
      </c>
      <c r="D11" s="134" t="s">
        <v>330</v>
      </c>
      <c r="E11" s="134" t="s">
        <v>309</v>
      </c>
      <c r="F11" s="134" t="s">
        <v>336</v>
      </c>
      <c r="G11" s="133"/>
      <c r="H11" s="133"/>
    </row>
    <row r="13" ht="16.5" customHeight="1">
      <c r="A13" s="135" t="s">
        <v>342</v>
      </c>
    </row>
    <row r="14" spans="1:8" ht="39" customHeight="1">
      <c r="A14" s="517" t="s">
        <v>343</v>
      </c>
      <c r="B14" s="518"/>
      <c r="C14" s="518"/>
      <c r="D14" s="518"/>
      <c r="E14" s="518"/>
      <c r="F14" s="518"/>
      <c r="G14" s="518"/>
      <c r="H14" s="518"/>
    </row>
  </sheetData>
  <sheetProtection/>
  <mergeCells count="12">
    <mergeCell ref="A14:H14"/>
    <mergeCell ref="B4:B5"/>
    <mergeCell ref="A1:H1"/>
    <mergeCell ref="B3:C3"/>
    <mergeCell ref="G3:H3"/>
    <mergeCell ref="D4:E4"/>
    <mergeCell ref="D3:F3"/>
    <mergeCell ref="F4:F5"/>
    <mergeCell ref="G4:G5"/>
    <mergeCell ref="H4:H5"/>
    <mergeCell ref="C4:C5"/>
    <mergeCell ref="A3:A5"/>
  </mergeCells>
  <printOptions/>
  <pageMargins left="0.54" right="0.46"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2021-11-09T08:02:45Z</cp:lastPrinted>
  <dcterms:created xsi:type="dcterms:W3CDTF">2006-09-16T00:00:00Z</dcterms:created>
  <dcterms:modified xsi:type="dcterms:W3CDTF">2021-12-13T10:02:29Z</dcterms:modified>
  <cp:category/>
  <cp:version/>
  <cp:contentType/>
  <cp:contentStatus/>
</cp:coreProperties>
</file>